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phili\Downloads\LMD\POSMEDI\"/>
    </mc:Choice>
  </mc:AlternateContent>
  <xr:revisionPtr revIDLastSave="0" documentId="13_ncr:1_{E81BD1E5-63B9-4440-AE34-D89E859F3E09}" xr6:coauthVersionLast="47" xr6:coauthVersionMax="47" xr10:uidLastSave="{00000000-0000-0000-0000-000000000000}"/>
  <bookViews>
    <workbookView xWindow="-108" yWindow="-108" windowWidth="23256" windowHeight="12456" firstSheet="2" activeTab="5" xr2:uid="{00000000-000D-0000-FFFF-FFFF00000000}"/>
  </bookViews>
  <sheets>
    <sheet name="VALORESTECHO " sheetId="16" state="hidden" r:id="rId1"/>
    <sheet name="Listas" sheetId="11" state="hidden" r:id="rId2"/>
    <sheet name="INSTRUCTIVO" sheetId="17" r:id="rId3"/>
    <sheet name="TOTAL PROPUESTA ECONOMICA" sheetId="20" r:id="rId4"/>
    <sheet name="TOTAL PROPUESTA" sheetId="21" state="hidden" r:id="rId5"/>
    <sheet name="PROPUESTA ECONOMICA" sheetId="19" r:id="rId6"/>
  </sheets>
  <definedNames>
    <definedName name="_xlnm._FilterDatabase" localSheetId="5" hidden="1">'PROPUESTA ECONOMICA'!#REF!</definedName>
    <definedName name="_xlnm._FilterDatabase" localSheetId="0" hidden="1">'VALORESTECHO '!#REF!</definedName>
    <definedName name="BD_SNIES" localSheetId="0">#REF!</definedName>
    <definedName name="BD_SNIES">#REF!</definedName>
    <definedName name="lov_areas">Listas!$B$4:$B$12</definedName>
    <definedName name="lov_horarios">Listas!$D$9:$D$12</definedName>
    <definedName name="lov_modalidad">Listas!$F$9:$F$10</definedName>
    <definedName name="lov_sino">Listas!$D$4:$D$5</definedName>
    <definedName name="lov_vig">Listas!$B$16:$B$26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9" l="1"/>
  <c r="O21" i="19"/>
  <c r="O22" i="19"/>
  <c r="O23" i="19"/>
  <c r="J20" i="19"/>
  <c r="P21" i="19"/>
  <c r="P22" i="19"/>
  <c r="P23" i="19"/>
  <c r="AA13" i="20"/>
  <c r="AA3" i="20"/>
  <c r="R27" i="20"/>
  <c r="R17" i="20"/>
  <c r="R13" i="20"/>
  <c r="R3" i="20"/>
  <c r="I27" i="20"/>
  <c r="I13" i="20"/>
  <c r="J21" i="19"/>
  <c r="J22" i="19"/>
  <c r="J23" i="19"/>
  <c r="I20" i="19"/>
  <c r="I21" i="19"/>
  <c r="I22" i="19"/>
  <c r="I23" i="19"/>
  <c r="K23" i="19" s="1"/>
  <c r="K21" i="19"/>
  <c r="K22" i="19"/>
  <c r="P20" i="19" l="1"/>
  <c r="I17" i="20" s="1"/>
  <c r="I20" i="20" s="1"/>
  <c r="O19" i="19" l="1"/>
  <c r="C31" i="19"/>
  <c r="C32" i="19"/>
  <c r="C33" i="19"/>
  <c r="C34" i="19"/>
  <c r="S24" i="19"/>
  <c r="N24" i="19"/>
  <c r="M24" i="19"/>
  <c r="L24" i="19"/>
  <c r="H24" i="19"/>
  <c r="G24" i="19"/>
  <c r="I13" i="21" s="1"/>
  <c r="W20" i="19"/>
  <c r="W21" i="19"/>
  <c r="W22" i="19"/>
  <c r="W23" i="19"/>
  <c r="W19" i="19"/>
  <c r="V20" i="19"/>
  <c r="V21" i="19"/>
  <c r="V22" i="19"/>
  <c r="V23" i="19"/>
  <c r="V19" i="19"/>
  <c r="C30" i="19"/>
  <c r="P19" i="19" l="1"/>
  <c r="O24" i="19"/>
  <c r="AA6" i="20"/>
  <c r="R20" i="20" l="1"/>
  <c r="U21" i="19"/>
  <c r="R10" i="20" s="1"/>
  <c r="T21" i="19"/>
  <c r="Q21" i="19"/>
  <c r="R21" i="19"/>
  <c r="R5" i="20" s="1"/>
  <c r="T22" i="19"/>
  <c r="R23" i="20" s="1"/>
  <c r="R22" i="19"/>
  <c r="Q22" i="19"/>
  <c r="U22" i="19"/>
  <c r="T23" i="19"/>
  <c r="AA9" i="20" s="1"/>
  <c r="U23" i="19"/>
  <c r="AA10" i="20" s="1"/>
  <c r="Q23" i="19"/>
  <c r="R23" i="19"/>
  <c r="AA5" i="20" s="1"/>
  <c r="I3" i="20"/>
  <c r="I6" i="20" s="1"/>
  <c r="AA12" i="20" l="1"/>
  <c r="R24" i="20"/>
  <c r="R26" i="20" s="1"/>
  <c r="AA14" i="20"/>
  <c r="AA4" i="20"/>
  <c r="AA7" i="20" s="1"/>
  <c r="R28" i="20"/>
  <c r="R18" i="20"/>
  <c r="AA8" i="20"/>
  <c r="R19" i="20"/>
  <c r="R25" i="20"/>
  <c r="R9" i="20"/>
  <c r="R21" i="20"/>
  <c r="R14" i="20"/>
  <c r="R4" i="20"/>
  <c r="R22" i="20"/>
  <c r="AA11" i="20"/>
  <c r="U19" i="19"/>
  <c r="T19" i="19"/>
  <c r="Q19" i="19"/>
  <c r="I4" i="20" s="1"/>
  <c r="I7" i="20" s="1"/>
  <c r="R19" i="19"/>
  <c r="I5" i="20" l="1"/>
  <c r="I8" i="20" s="1"/>
  <c r="I14" i="20"/>
  <c r="I9" i="20"/>
  <c r="I11" i="20" s="1"/>
  <c r="I10" i="20"/>
  <c r="I12" i="20" s="1"/>
  <c r="D30" i="11" l="1"/>
  <c r="J24" i="19" l="1"/>
  <c r="I24" i="19"/>
  <c r="K24" i="19"/>
  <c r="R6" i="20" l="1"/>
  <c r="U20" i="19"/>
  <c r="I24" i="20" s="1"/>
  <c r="I26" i="20" s="1"/>
  <c r="T20" i="19"/>
  <c r="I23" i="20" s="1"/>
  <c r="I25" i="20" s="1"/>
  <c r="R20" i="19"/>
  <c r="I19" i="20" s="1"/>
  <c r="I22" i="20" s="1"/>
  <c r="Q20" i="19"/>
  <c r="P24" i="19"/>
  <c r="I3" i="21" s="1"/>
  <c r="I6" i="21" s="1"/>
  <c r="I28" i="20" l="1"/>
  <c r="I18" i="20"/>
  <c r="I21" i="20" s="1"/>
  <c r="R24" i="19"/>
  <c r="I5" i="21" s="1"/>
  <c r="I8" i="21" s="1"/>
  <c r="R8" i="20"/>
  <c r="T24" i="19"/>
  <c r="R11" i="20"/>
  <c r="U24" i="19"/>
  <c r="R12" i="20"/>
  <c r="R7" i="20"/>
  <c r="Q24" i="19"/>
  <c r="I4" i="21" s="1"/>
  <c r="I7" i="21" s="1"/>
  <c r="W24" i="19" l="1"/>
  <c r="I10" i="21"/>
  <c r="I12" i="21" s="1"/>
  <c r="V24" i="19"/>
  <c r="I9" i="21"/>
  <c r="I1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Silvia</author>
    <author>tc={55A0E9A3-B7DB-430C-8FAC-A5804DA29351}</author>
  </authors>
  <commentList>
    <comment ref="S15" authorId="0" shapeId="0" xr:uid="{8788D9A7-470B-4E20-84FC-08DF2560C1FC}">
      <text>
        <r>
          <rPr>
            <sz val="9"/>
            <color indexed="81"/>
            <rFont val="Tahoma"/>
            <family val="2"/>
          </rPr>
          <t>Esta casilla  esta formulada para relacionar un descuento adicioanl al 30%, que va del 0 al 15%.</t>
        </r>
      </text>
    </comment>
    <comment ref="T15" authorId="0" shapeId="0" xr:uid="{176C46DA-C1DA-43D9-A528-58D41BAE1630}">
      <text>
        <r>
          <rPr>
            <sz val="9"/>
            <color indexed="81"/>
            <rFont val="Tahoma"/>
            <family val="2"/>
          </rPr>
          <t>Esta casilla esta formulada para mostrar el aporte total de Atenea por los cupos ofertados</t>
        </r>
      </text>
    </comment>
    <comment ref="U15" authorId="0" shapeId="0" xr:uid="{8CAC7ADE-E634-4199-90F3-A02DB21E8450}">
      <text>
        <r>
          <rPr>
            <sz val="9"/>
            <color indexed="81"/>
            <rFont val="Tahoma"/>
            <family val="2"/>
          </rPr>
          <t>En esta casilla formulada se relaciona el aporte de la IES sumado el 30% y el descuento adicional por el total de los cupos ofertados</t>
        </r>
      </text>
    </comment>
    <comment ref="H16" authorId="0" shapeId="0" xr:uid="{E207B0EF-A3E3-4D43-BD6E-BD7097C5A75A}">
      <text>
        <r>
          <rPr>
            <sz val="11"/>
            <color theme="1"/>
            <rFont val="Calibri"/>
            <family val="2"/>
            <scheme val="minor"/>
          </rPr>
          <t xml:space="preserve">Se debe relacionar el costo del 100% de la matrícula por semestre
</t>
        </r>
      </text>
    </comment>
    <comment ref="P16" authorId="0" shapeId="0" xr:uid="{99CCA924-53EF-4BB0-AEAA-C85C56B87DE0}">
      <text>
        <r>
          <rPr>
            <sz val="9"/>
            <color indexed="81"/>
            <rFont val="Tahoma"/>
            <family val="2"/>
          </rPr>
          <t>En esta columna formulada se relaciona ell costo total al 100% por los cupos ofertados en el habilitante</t>
        </r>
      </text>
    </comment>
    <comment ref="Q17" authorId="0" shapeId="0" xr:uid="{7F7A75D8-BD44-4CE6-B5E7-12063C540CE6}">
      <text>
        <r>
          <rPr>
            <sz val="9"/>
            <color indexed="81"/>
            <rFont val="Tahoma"/>
            <family val="2"/>
          </rPr>
          <t>Esta casilla formulda, relaciona el aporte máx del 70% de Atena</t>
        </r>
      </text>
    </comment>
    <comment ref="R17" authorId="0" shapeId="0" xr:uid="{2C7AD635-8603-4D87-AA12-CD8B8C958555}">
      <text>
        <r>
          <rPr>
            <sz val="9"/>
            <color indexed="81"/>
            <rFont val="Tahoma"/>
            <family val="2"/>
          </rPr>
          <t xml:space="preserve">Esta casilla formulada relaciona el aporte del 30%, habiitante, de cupos ofrecidos
</t>
        </r>
      </text>
    </comment>
    <comment ref="G19" authorId="1" shapeId="0" xr:uid="{55A0E9A3-B7DB-430C-8FAC-A5804DA29351}">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lo podrán llenar las IES, siempre y cuando el valor oscile entre 100 y 200. </t>
      </text>
    </comment>
    <comment ref="L28" authorId="0" shapeId="0" xr:uid="{8E2B6305-DDE9-4BA5-AF1B-668075EDD13B}">
      <text>
        <r>
          <rPr>
            <sz val="11"/>
            <color theme="1"/>
            <rFont val="Calibri"/>
            <family val="2"/>
            <scheme val="minor"/>
          </rPr>
          <t xml:space="preserve">El momento 2 de asignación se refiere a cupos que pueden ser asignados de manera adicional a la primera asignación cuando de esta haya resultado presupuesto restante. </t>
        </r>
      </text>
    </comment>
  </commentList>
</comments>
</file>

<file path=xl/sharedStrings.xml><?xml version="1.0" encoding="utf-8"?>
<sst xmlns="http://schemas.openxmlformats.org/spreadsheetml/2006/main" count="259" uniqueCount="153">
  <si>
    <t xml:space="preserve">IDENTIFICACIÓN GENERAL DE COSTOS PROGRAMA 'LA U EN TU COLEGIO' </t>
  </si>
  <si>
    <t>ITEM</t>
  </si>
  <si>
    <t>RUBRO</t>
  </si>
  <si>
    <t>UNIDAD DE MEDIDA</t>
  </si>
  <si>
    <t>VALOR UNITARIO MÍNIMO</t>
  </si>
  <si>
    <t>VALOR UNITARIO MÁXIMO</t>
  </si>
  <si>
    <t>CANTIDAD MÁXIMA DE ESTUDIANTES A ATENDER</t>
  </si>
  <si>
    <t>2.  COMPONENTE DE FORMACIÓN - Matrícula</t>
  </si>
  <si>
    <t>Programa Académico</t>
  </si>
  <si>
    <t>Semestre</t>
  </si>
  <si>
    <t>Costos asociados a Pruebas TyT</t>
  </si>
  <si>
    <t>Estudiante</t>
  </si>
  <si>
    <t>Costos asociados a Derechos de grado Año 2025 (Resolución de Derechos pecuniarios)</t>
  </si>
  <si>
    <t>3.  COMPONENTE DE FORMACIÓN - Recuperación de cursos reprobados</t>
  </si>
  <si>
    <t>Bolsa de creditos cursos reprobados</t>
  </si>
  <si>
    <t>1.  COMPONENTE DE FORMACIÓN - Matrícula</t>
  </si>
  <si>
    <t xml:space="preserve">Costos asociados a Derechos de grado </t>
  </si>
  <si>
    <t xml:space="preserve">2.  COMPONENTE DE FORMACIÓN - Complementarios </t>
  </si>
  <si>
    <t>Desarrollar una jornada de apertura con beneficiarios en cada semestre académico, en esta jornada se deben incluir aspectos motivacionales, información sobre los servicios de bienestar universitario, actividades recreativas, deportivas y culturales. (1 por semestre)</t>
  </si>
  <si>
    <t>Actividad</t>
  </si>
  <si>
    <t>N/A</t>
  </si>
  <si>
    <t xml:space="preserve">Proceso de admisión, Cursos de Nivelacion y adaptación a la formación técnica profesional (1 por programa) </t>
  </si>
  <si>
    <t>Actividades Academicas complementarias (2 por semestre - 8 por programa)</t>
  </si>
  <si>
    <t>Otros costos adicionales actividades complentarias (Actas, formatos, listas)</t>
  </si>
  <si>
    <t>Acompañamiento presenciales (Programas Virtuales - 8 horas semanales)</t>
  </si>
  <si>
    <t>Docente disciplinar</t>
  </si>
  <si>
    <t>Apoyo a la permanecia (Costo pedagogico de acompañamiento por programa  1 - 70 estudiantes) personal por duración del programa.</t>
  </si>
  <si>
    <t>Profesional Apoyo</t>
  </si>
  <si>
    <t>Plan de seguimiento y acompañamiento al proceso de formación de los estudiantes, que involucre las familias. (1 al final)</t>
  </si>
  <si>
    <t>Acompañamiento presencial para el proceso de Armonización curricular en cada IED ( Por docente -  4 horas 3 encuentro por IED x programa)</t>
  </si>
  <si>
    <t>Áreas de conocimiento</t>
  </si>
  <si>
    <t>SI/NO</t>
  </si>
  <si>
    <t>CINES 2013</t>
  </si>
  <si>
    <t>Agronomía, veterinaria y afines</t>
  </si>
  <si>
    <t>SI</t>
  </si>
  <si>
    <t>00 Programas y certificaciones genéricos</t>
  </si>
  <si>
    <t>Bellas artes</t>
  </si>
  <si>
    <t>NO</t>
  </si>
  <si>
    <t>01 Educación</t>
  </si>
  <si>
    <t>Ciencias de la educación</t>
  </si>
  <si>
    <t>02 Artes y humanidades</t>
  </si>
  <si>
    <t>Ciencias de la salud</t>
  </si>
  <si>
    <t>03 Ciencias sociales, periodismo e información</t>
  </si>
  <si>
    <t>Ciencias sociales y humanas</t>
  </si>
  <si>
    <t>Horarios</t>
  </si>
  <si>
    <t>Modalidad</t>
  </si>
  <si>
    <t>04 Administración de empresas y derecho</t>
  </si>
  <si>
    <t>Economía, administración, contaduría y afines</t>
  </si>
  <si>
    <t xml:space="preserve">Mañana </t>
  </si>
  <si>
    <t>PRESENCIAL</t>
  </si>
  <si>
    <t>05 Ciencias naturales, matemáticas y estadística</t>
  </si>
  <si>
    <t>Ingeniería, arquitectura, urbanismo y afines</t>
  </si>
  <si>
    <t>Tarde</t>
  </si>
  <si>
    <t>06 Tecnologías de la información y la comunicación</t>
  </si>
  <si>
    <t>Matemáticas y ciencias naturales</t>
  </si>
  <si>
    <t xml:space="preserve">Sábados </t>
  </si>
  <si>
    <t>07 Ingeniería, industria y construcción</t>
  </si>
  <si>
    <t>Transversal</t>
  </si>
  <si>
    <t>Por definir</t>
  </si>
  <si>
    <t>08 Agricultura, silvicultura, pesca y veterinaria</t>
  </si>
  <si>
    <t>09 Salud y bienestar</t>
  </si>
  <si>
    <t>10 Servicios</t>
  </si>
  <si>
    <t>Vigencia</t>
  </si>
  <si>
    <t>BENEFICIO</t>
  </si>
  <si>
    <t>Intercambio Académico</t>
  </si>
  <si>
    <t>Prácticas y Pasantías</t>
  </si>
  <si>
    <t>Acceso a Recursos</t>
  </si>
  <si>
    <t xml:space="preserve">Becas </t>
  </si>
  <si>
    <t>Ayudas Financieras</t>
  </si>
  <si>
    <t>Ubicación Laboral</t>
  </si>
  <si>
    <t>Indefinida</t>
  </si>
  <si>
    <t>PORCENTAJE</t>
  </si>
  <si>
    <t>%</t>
  </si>
  <si>
    <t>ATENEA</t>
  </si>
  <si>
    <t>IES</t>
  </si>
  <si>
    <t>INSTRUCTIVO DE DILIGIENCIAMIENTO</t>
  </si>
  <si>
    <t>Índice</t>
  </si>
  <si>
    <t> </t>
  </si>
  <si>
    <t>En esta hoja, las Instituciones de Educación Superior (IES) deberán registrar la información correspondiente a los programas que ofertarán en el marco de UTC. Se realiza hoja por programa técnico profesional a ofertar.</t>
  </si>
  <si>
    <t>Instrucciones para cada sección en las hojas por programas ofertados</t>
  </si>
  <si>
    <t>1. INFORMACIÓN DE LAS IES</t>
  </si>
  <si>
    <t>En la parte superior del formato se debe registrar la información institucional básica de la Institución de Educación Superior (IES) que presenta la propuesta.
Estas variables permiten identificar al responsable institucional y constituyen datos oficiales de contacto para el desarrollo del proceso.</t>
  </si>
  <si>
    <t>2.COMPONENTE DE FORMACIÓN - Matrícula</t>
  </si>
  <si>
    <t>Se deben diligenciar las siguientes variables de identificación por cada programa ofertado:
Nombre del programa académico.
Facultad o Escuela a la que pertenece.
Código SNIES vigente.
Modalidad del programa (presencial).
Número máximo de cupos a atender: mínimo 100 y máximo 200 cupos.
Costo de matrícula por estudiante: se debe diligenciar únicamente el costo unitario correspondiente al semestre 2026-I.
Los valores de los semestres 2026-II, 2027-I y 2027-II.
En ningún caso el costo podrá ser superior al referenciado en el análisis del estudio del sector.
Valor crédito académico por curso.
Costos asociados a Pruebas TyT por estudiante.
Costos asociados a derechos de grado por estudiante (año 2027).
Aporte Atenea (máx. 70%) y Aporte IES (mín. 30%):
Estos valores se encuentran previamente formulados en el archivo.
No deben ser modificados por las IES.</t>
  </si>
  <si>
    <t>PORCENTAJE ADICIONAL EN CONTRAPARTIDA</t>
  </si>
  <si>
    <r>
      <t xml:space="preserve">En la columna </t>
    </r>
    <r>
      <rPr>
        <b/>
        <sz val="11"/>
        <color rgb="FF000000"/>
        <rFont val="Arial"/>
        <family val="2"/>
      </rPr>
      <t>S</t>
    </r>
    <r>
      <rPr>
        <sz val="11"/>
        <color rgb="FF000000"/>
        <rFont val="Arial"/>
        <family val="2"/>
      </rPr>
      <t xml:space="preserve"> se encuentra la formula para relacionar el descuesto adicional que la IES puede ofertar para los requisitos puntaje variable del programa IES</t>
    </r>
  </si>
  <si>
    <t>El descuento (adicional al 30%) ofrecido frente al valor total del programa. El descuento del programa otorgará hasta un máximo de 30 puntos y esos 30 puntos serán otorgados al programa que entre todas las IES habilitadas que hayan presentado propuesta, tenga el descuento más alto. El resto de los programas recibirán un puntaje proporcional</t>
  </si>
  <si>
    <t>El descuento esta formulado por los porcentajes adicionales al habilitante: 0% al 15%</t>
  </si>
  <si>
    <t xml:space="preserve"> 3.  Cupos momento dos de asignación (entre 0 y 99)</t>
  </si>
  <si>
    <t>(El momento 2 de asignación se refiere a cupos que pueden ser asignados de manera adicional a la primera asignación cuando de esta haya resultado presupuesto restante)</t>
  </si>
  <si>
    <t>Importante</t>
  </si>
  <si>
    <t>No altere las columnas de las hojas, no añada observaciones o comentarios, no altere las formulas. Cualquier inquietud deberá ser atendida mediante los canales oficiales de la Agencia Atenea y en el portal SECOP II.</t>
  </si>
  <si>
    <t>TOTAL PROPUESTA ECONOMICA PROGRAMA 1</t>
  </si>
  <si>
    <t>TOTAL PROPUESTA ECONOMICA PROGRAMA 3</t>
  </si>
  <si>
    <t>TOTAL PROPUESTA ECONOMICA PROGRAMA 5</t>
  </si>
  <si>
    <t>VALOR TOTAL PROPUESTA ECONÓMICA</t>
  </si>
  <si>
    <t xml:space="preserve">VALOR APORTE ATENEA </t>
  </si>
  <si>
    <t>VALOR APORTE IES</t>
  </si>
  <si>
    <t>VALOR PROPUESTA X ESTUDIANTE</t>
  </si>
  <si>
    <t>PORCENTAJE APORTADO POR ATENEA</t>
  </si>
  <si>
    <t>PORCENTAJE APORTADO POR IES</t>
  </si>
  <si>
    <t xml:space="preserve">VALOR APORTE TOTAL ATENEA </t>
  </si>
  <si>
    <t>VALOR APORTE TOTAL IES</t>
  </si>
  <si>
    <t>PORCENTAJE APORTADO TOTAL POR ATENEA</t>
  </si>
  <si>
    <t>PORCENTAJE APORTADO TOTAL POR IES</t>
  </si>
  <si>
    <t xml:space="preserve">TOTAL ESTUDIANTES OFERTADOS </t>
  </si>
  <si>
    <t xml:space="preserve"> CUPOS MOMENTO DE ASIGNACIÓN 2</t>
  </si>
  <si>
    <t>ESTUDIANTES ADICIONALES PROG 4</t>
  </si>
  <si>
    <t>TOTAL PROPUESTA ECONOMICA PROGRAMA 2</t>
  </si>
  <si>
    <t>TOTAL PROPUESTA ECONOMICA PROGRAMA 4</t>
  </si>
  <si>
    <t xml:space="preserve">TOTAL PROPUESTA ECONOMICA </t>
  </si>
  <si>
    <t>Código:</t>
  </si>
  <si>
    <t xml:space="preserve">Versión: </t>
  </si>
  <si>
    <t>Fecha Aprobación:</t>
  </si>
  <si>
    <t xml:space="preserve"> Clasificación de la información:</t>
  </si>
  <si>
    <t>Pública</t>
  </si>
  <si>
    <t>Nombre del Rector/ Rectora</t>
  </si>
  <si>
    <t>Correo electrónico Rectoría</t>
  </si>
  <si>
    <t>Nombre Delegado oficial</t>
  </si>
  <si>
    <t>Cargo</t>
  </si>
  <si>
    <t>Correo electrónico</t>
  </si>
  <si>
    <t xml:space="preserve">Celular </t>
  </si>
  <si>
    <t>Fecha de diligenciamiento</t>
  </si>
  <si>
    <t>PRESUPUESTO ESTIMADO PARA ATENDER UNA CORTE DE FORMACIÓN</t>
  </si>
  <si>
    <t>PORCENTAJE DE DESCUENTO ADICIONAL x PROGRAMA</t>
  </si>
  <si>
    <t xml:space="preserve">VALOR APORTE TOTAL ATENEA DESPUES DEL DESCUENTO ADCIONAL </t>
  </si>
  <si>
    <t>VALOR APORTE TOTAL IES SUMADO EL HABILITANTE Y EL ADICIONAL</t>
  </si>
  <si>
    <t>No.</t>
  </si>
  <si>
    <t>Nombre del programa</t>
  </si>
  <si>
    <t>Facultad o Escuela</t>
  </si>
  <si>
    <t>Código SNIES</t>
  </si>
  <si>
    <t>No. Cupos de estudiantes a atender (min 100-máx 200)</t>
  </si>
  <si>
    <t xml:space="preserve">COSTO DE MATRICULA POR ESTUDIANTE AL 100% </t>
  </si>
  <si>
    <t>COSTOS AL 100% OBLIGATORIOS A LA FORMACIÓN</t>
  </si>
  <si>
    <t>VALOR ESTIMADO DE ESTUDIANTE correspondiente al 100 % del costo total.</t>
  </si>
  <si>
    <t>VALOR ESTIMADO POR EL TOTAL DE CUPOS OFRECIDOS EN LOS HABILITANTES correspondiente al 100 % del costo total.</t>
  </si>
  <si>
    <t>TOTAL DE APORTES X  LOS CUPOS OFERTADOS EN EL HABILITANTE</t>
  </si>
  <si>
    <t>2026-I 
I Semestre</t>
  </si>
  <si>
    <t>2026-II 
II Semestre</t>
  </si>
  <si>
    <t>2027-I 
III Semestre</t>
  </si>
  <si>
    <t>2027-II
IV Semestre</t>
  </si>
  <si>
    <t>Valor crédito académico por curso</t>
  </si>
  <si>
    <t>Costos asociados a Pruebas TyT por estudiante</t>
  </si>
  <si>
    <t xml:space="preserve">Costos asociados a Derechos de grado por estudiante Año 2027 </t>
  </si>
  <si>
    <t>Aporte Atenea (Máx 70%)</t>
  </si>
  <si>
    <t>Aporte IES (Mín 30%)</t>
  </si>
  <si>
    <t xml:space="preserve">VALOR TOTAL PROPUESTA ECONÓMICA - Formación </t>
  </si>
  <si>
    <t>3.  CUPOS MOMENTO DE ASIGNACIÓN (entre 0 y 99)</t>
  </si>
  <si>
    <t>Programa</t>
  </si>
  <si>
    <t xml:space="preserve">No cupos máximos a ofertar para el momento de asignación 2 </t>
  </si>
  <si>
    <t xml:space="preserve">PROPUESTA ECONÓMICA </t>
  </si>
  <si>
    <t>F1_L42_EP</t>
  </si>
  <si>
    <r>
      <rPr>
        <b/>
        <sz val="14"/>
        <color theme="1"/>
        <rFont val="Arial"/>
        <family val="2"/>
      </rPr>
      <t xml:space="preserve">FORMATO 01. PROPUESTA ECONÓMICA
</t>
    </r>
    <r>
      <rPr>
        <b/>
        <sz val="12"/>
        <color theme="1"/>
        <rFont val="Arial"/>
        <family val="2"/>
      </rPr>
      <t xml:space="preserve"> Gestión de Educación Posmedia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</si>
</sst>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quot;$&quot;* #,##0_);_(&quot;$&quot;* \(#,##0\);_(&quot;$&quot;* &quot;-&quot;_);_(@_)"/>
    <numFmt numFmtId="165" formatCode="_-&quot;$&quot;\ * #,##0_-;\-&quot;$&quot;\ * #,##0_-;_-&quot;$&quot;\ * &quot;-&quot;??_-;_-@_-"/>
    <numFmt numFmtId="166" formatCode="\-"/>
    <numFmt numFmtId="167" formatCode="[$-F800]dddd\,\ mmmm\ dd\,\ yyyy"/>
    <numFmt numFmtId="168" formatCode="0.0%"/>
  </numFmts>
  <fonts count="33" x14ac:knownFonts="1">
    <font>
      <sz val="11"/>
      <color theme="1"/>
      <name val="Calibri"/>
      <family val="2"/>
      <scheme val="minor"/>
    </font>
    <font>
      <b/>
      <sz val="11"/>
      <color theme="1"/>
      <name val="Calibri"/>
      <family val="2"/>
      <scheme val="minor"/>
    </font>
    <font>
      <b/>
      <sz val="10"/>
      <color theme="1"/>
      <name val="Calibri Light"/>
      <family val="2"/>
    </font>
    <font>
      <sz val="10"/>
      <color theme="1"/>
      <name val="Calibri Light"/>
      <family val="2"/>
    </font>
    <font>
      <sz val="11"/>
      <color indexed="8"/>
      <name val="Calibri"/>
      <family val="2"/>
      <scheme val="minor"/>
    </font>
    <font>
      <u/>
      <sz val="11"/>
      <color theme="10"/>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b/>
      <sz val="18"/>
      <color theme="1"/>
      <name val="Arial"/>
      <family val="2"/>
    </font>
    <font>
      <b/>
      <sz val="12"/>
      <color theme="1"/>
      <name val="Arial"/>
      <family val="2"/>
    </font>
    <font>
      <b/>
      <sz val="14"/>
      <color theme="1"/>
      <name val="Arial"/>
      <family val="2"/>
    </font>
    <font>
      <sz val="10"/>
      <color theme="1"/>
      <name val="Arial"/>
      <family val="2"/>
    </font>
    <font>
      <sz val="12"/>
      <color theme="1"/>
      <name val="Arial"/>
      <family val="2"/>
    </font>
    <font>
      <u/>
      <sz val="12"/>
      <color theme="10"/>
      <name val="Arial"/>
      <family val="2"/>
    </font>
    <font>
      <b/>
      <sz val="11"/>
      <color rgb="FFFF0000"/>
      <name val="Arial"/>
      <family val="2"/>
    </font>
    <font>
      <sz val="9"/>
      <color theme="1"/>
      <name val="Calibri"/>
      <family val="2"/>
      <scheme val="minor"/>
    </font>
    <font>
      <sz val="12"/>
      <color theme="1"/>
      <name val="Calibri"/>
      <family val="2"/>
      <scheme val="minor"/>
    </font>
    <font>
      <u/>
      <sz val="12"/>
      <color theme="10"/>
      <name val="Calibri"/>
      <family val="2"/>
      <scheme val="minor"/>
    </font>
    <font>
      <b/>
      <sz val="16"/>
      <color theme="1"/>
      <name val="Arial"/>
      <family val="2"/>
    </font>
    <font>
      <b/>
      <sz val="18"/>
      <color theme="0"/>
      <name val="Arial"/>
      <family val="2"/>
    </font>
    <font>
      <sz val="18"/>
      <color theme="1"/>
      <name val="Arial"/>
      <family val="2"/>
    </font>
    <font>
      <b/>
      <sz val="18"/>
      <color theme="1"/>
      <name val="Calibri"/>
      <family val="2"/>
      <scheme val="minor"/>
    </font>
    <font>
      <b/>
      <sz val="16"/>
      <color rgb="FFFFFFFF"/>
      <name val="Arial"/>
      <family val="2"/>
    </font>
    <font>
      <b/>
      <sz val="12"/>
      <color rgb="FF000000"/>
      <name val="Arial"/>
      <family val="2"/>
    </font>
    <font>
      <sz val="11"/>
      <color rgb="FF000000"/>
      <name val="Arial"/>
      <family val="2"/>
    </font>
    <font>
      <i/>
      <sz val="12"/>
      <color rgb="FF000000"/>
      <name val="Arial"/>
      <family val="2"/>
    </font>
    <font>
      <b/>
      <sz val="12"/>
      <name val="Arial"/>
      <family val="2"/>
    </font>
    <font>
      <b/>
      <i/>
      <sz val="16"/>
      <color rgb="FF000000"/>
      <name val="Arial"/>
      <family val="2"/>
    </font>
    <font>
      <b/>
      <sz val="11"/>
      <color rgb="FF000000"/>
      <name val="Arial"/>
      <family val="2"/>
    </font>
    <font>
      <b/>
      <sz val="11"/>
      <color theme="0"/>
      <name val="Aptos Narrow"/>
    </font>
    <font>
      <sz val="9"/>
      <color indexed="81"/>
      <name val="Tahoma"/>
      <family val="2"/>
    </font>
  </fonts>
  <fills count="12">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9900"/>
        <bgColor indexed="64"/>
      </patternFill>
    </fill>
    <fill>
      <patternFill patternType="solid">
        <fgColor theme="7" tint="0.79998168889431442"/>
        <bgColor indexed="64"/>
      </patternFill>
    </fill>
    <fill>
      <patternFill patternType="solid">
        <fgColor rgb="FF1F4E78"/>
        <bgColor rgb="FF000000"/>
      </patternFill>
    </fill>
    <fill>
      <patternFill patternType="solid">
        <fgColor rgb="FFE2EFDA"/>
        <bgColor rgb="FF000000"/>
      </patternFill>
    </fill>
    <fill>
      <patternFill patternType="solid">
        <fgColor rgb="FFFFFFFF"/>
        <bgColor rgb="FF000000"/>
      </patternFill>
    </fill>
    <fill>
      <patternFill patternType="solid">
        <fgColor rgb="FF00B0F0"/>
        <bgColor indexed="64"/>
      </patternFill>
    </fill>
    <fill>
      <patternFill patternType="solid">
        <fgColor rgb="FF0070C0"/>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12">
    <xf numFmtId="0" fontId="0" fillId="0" borderId="0"/>
    <xf numFmtId="0" fontId="3" fillId="0" borderId="0"/>
    <xf numFmtId="0" fontId="4" fillId="0" borderId="0"/>
    <xf numFmtId="0" fontId="5" fillId="0" borderId="0" applyNumberForma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9" fontId="6" fillId="0" borderId="0" applyFont="0" applyFill="0" applyBorder="0" applyAlignment="0" applyProtection="0"/>
    <xf numFmtId="0" fontId="18" fillId="0" borderId="0"/>
    <xf numFmtId="0" fontId="19" fillId="0" borderId="0" applyNumberFormat="0" applyFill="0" applyBorder="0" applyAlignment="0" applyProtection="0"/>
    <xf numFmtId="44" fontId="18" fillId="0" borderId="0" applyFont="0" applyFill="0" applyBorder="0" applyAlignment="0" applyProtection="0"/>
    <xf numFmtId="0" fontId="4" fillId="0" borderId="0"/>
  </cellStyleXfs>
  <cellXfs count="202">
    <xf numFmtId="0" fontId="0" fillId="0" borderId="0" xfId="0"/>
    <xf numFmtId="0" fontId="0" fillId="0" borderId="1" xfId="0" applyBorder="1" applyAlignment="1">
      <alignment horizontal="center" vertical="center" wrapText="1"/>
    </xf>
    <xf numFmtId="0" fontId="2" fillId="2" borderId="1" xfId="0" applyFont="1" applyFill="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0" fillId="0" borderId="1" xfId="0" applyBorder="1"/>
    <xf numFmtId="0" fontId="1" fillId="2" borderId="1" xfId="0" applyFont="1" applyFill="1" applyBorder="1"/>
    <xf numFmtId="0" fontId="8" fillId="0" borderId="0" xfId="0" applyFont="1" applyAlignment="1">
      <alignment horizontal="center" vertical="center"/>
    </xf>
    <xf numFmtId="0" fontId="8" fillId="0" borderId="0" xfId="0" applyFont="1" applyAlignment="1">
      <alignment horizontal="left" vertical="center"/>
    </xf>
    <xf numFmtId="0" fontId="14" fillId="0" borderId="1" xfId="0" applyFont="1" applyBorder="1" applyAlignment="1">
      <alignment horizontal="center" vertical="center" wrapText="1"/>
    </xf>
    <xf numFmtId="44" fontId="9" fillId="4" borderId="5" xfId="4" applyFont="1" applyFill="1" applyBorder="1" applyAlignment="1">
      <alignment horizontal="center" vertical="center"/>
    </xf>
    <xf numFmtId="0" fontId="15" fillId="3" borderId="0" xfId="3" applyFont="1" applyFill="1" applyBorder="1" applyAlignment="1">
      <alignment vertical="center"/>
    </xf>
    <xf numFmtId="0" fontId="9" fillId="4" borderId="5" xfId="0" applyFont="1" applyFill="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64" fontId="8" fillId="0" borderId="1" xfId="5"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0" fontId="8" fillId="0" borderId="1" xfId="4" applyNumberFormat="1" applyFont="1" applyBorder="1" applyAlignment="1" applyProtection="1">
      <alignment horizontal="center" vertical="center"/>
    </xf>
    <xf numFmtId="0" fontId="8" fillId="0" borderId="1" xfId="0" applyFont="1" applyBorder="1" applyAlignment="1" applyProtection="1">
      <alignment horizontal="left" vertical="center"/>
      <protection locked="0"/>
    </xf>
    <xf numFmtId="165" fontId="9" fillId="4" borderId="5" xfId="4" applyNumberFormat="1" applyFont="1" applyFill="1" applyBorder="1" applyAlignment="1">
      <alignment horizontal="center" vertical="center"/>
    </xf>
    <xf numFmtId="166" fontId="8" fillId="0" borderId="1" xfId="0" applyNumberFormat="1" applyFont="1" applyBorder="1" applyAlignment="1">
      <alignment horizontal="center" vertical="center" wrapText="1"/>
    </xf>
    <xf numFmtId="0" fontId="14" fillId="3" borderId="1" xfId="1" applyFont="1" applyFill="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41" fontId="0" fillId="0" borderId="0" xfId="6" applyFont="1"/>
    <xf numFmtId="0" fontId="13" fillId="3" borderId="1" xfId="1" applyFont="1" applyFill="1" applyBorder="1" applyAlignment="1">
      <alignment horizontal="left" vertical="center" wrapText="1"/>
    </xf>
    <xf numFmtId="167" fontId="13" fillId="3" borderId="1" xfId="1" applyNumberFormat="1" applyFont="1" applyFill="1" applyBorder="1" applyAlignment="1">
      <alignment horizontal="left" vertical="center" wrapText="1"/>
    </xf>
    <xf numFmtId="165" fontId="8" fillId="0" borderId="2" xfId="0" applyNumberFormat="1" applyFont="1" applyBorder="1" applyAlignment="1">
      <alignment horizontal="center" vertical="center"/>
    </xf>
    <xf numFmtId="0" fontId="8" fillId="3" borderId="14" xfId="8" applyFont="1" applyFill="1" applyBorder="1" applyAlignment="1">
      <alignment horizontal="left"/>
    </xf>
    <xf numFmtId="0" fontId="11" fillId="3" borderId="0" xfId="0" applyFont="1" applyFill="1" applyAlignment="1">
      <alignment vertical="center"/>
    </xf>
    <xf numFmtId="0" fontId="14" fillId="3" borderId="6" xfId="1" applyFont="1" applyFill="1" applyBorder="1" applyAlignment="1">
      <alignment horizontal="left" vertical="center" wrapText="1"/>
    </xf>
    <xf numFmtId="0" fontId="11" fillId="3" borderId="0" xfId="0" applyFont="1" applyFill="1" applyAlignment="1">
      <alignment horizontal="left" vertical="center"/>
    </xf>
    <xf numFmtId="165" fontId="10" fillId="0" borderId="1" xfId="0" applyNumberFormat="1" applyFont="1" applyBorder="1" applyAlignment="1">
      <alignment horizontal="center" vertical="center"/>
    </xf>
    <xf numFmtId="0" fontId="21" fillId="4" borderId="1" xfId="0" applyFont="1" applyFill="1" applyBorder="1" applyAlignment="1">
      <alignment vertical="center"/>
    </xf>
    <xf numFmtId="0" fontId="21" fillId="4" borderId="2" xfId="0" applyFont="1" applyFill="1" applyBorder="1" applyAlignment="1">
      <alignment vertical="center"/>
    </xf>
    <xf numFmtId="0" fontId="21" fillId="4" borderId="3" xfId="0" applyFont="1" applyFill="1" applyBorder="1" applyAlignment="1">
      <alignment vertical="center"/>
    </xf>
    <xf numFmtId="0" fontId="21" fillId="4" borderId="4" xfId="0" applyFont="1" applyFill="1" applyBorder="1" applyAlignment="1">
      <alignment vertical="center"/>
    </xf>
    <xf numFmtId="9" fontId="22" fillId="0" borderId="1" xfId="0" applyNumberFormat="1" applyFont="1" applyBorder="1" applyAlignment="1">
      <alignment horizontal="center" vertical="center"/>
    </xf>
    <xf numFmtId="9" fontId="22" fillId="0" borderId="1" xfId="7" applyFont="1" applyBorder="1" applyAlignment="1">
      <alignment horizontal="center" vertical="center"/>
    </xf>
    <xf numFmtId="0" fontId="1" fillId="0" borderId="0" xfId="0" applyFont="1"/>
    <xf numFmtId="1" fontId="22" fillId="0" borderId="1" xfId="0" applyNumberFormat="1" applyFont="1" applyBorder="1" applyAlignment="1">
      <alignment horizontal="center" vertical="center"/>
    </xf>
    <xf numFmtId="0" fontId="8" fillId="3" borderId="9" xfId="8" applyFont="1" applyFill="1" applyBorder="1" applyAlignment="1">
      <alignment horizontal="left"/>
    </xf>
    <xf numFmtId="0" fontId="8" fillId="3" borderId="13" xfId="8" applyFont="1" applyFill="1" applyBorder="1" applyAlignment="1">
      <alignment horizontal="left"/>
    </xf>
    <xf numFmtId="0" fontId="8" fillId="0" borderId="0" xfId="0" applyFont="1"/>
    <xf numFmtId="0" fontId="25" fillId="7" borderId="11"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7" fillId="8" borderId="6" xfId="0" applyFont="1" applyFill="1" applyBorder="1" applyAlignment="1">
      <alignment horizontal="left" vertical="center" wrapText="1"/>
    </xf>
    <xf numFmtId="0" fontId="27" fillId="8" borderId="6" xfId="0" applyFont="1" applyFill="1" applyBorder="1" applyAlignment="1">
      <alignment vertical="center" wrapText="1"/>
    </xf>
    <xf numFmtId="0" fontId="27" fillId="8" borderId="10" xfId="0" applyFont="1" applyFill="1" applyBorder="1" applyAlignment="1">
      <alignment horizontal="left" vertical="center" wrapText="1"/>
    </xf>
    <xf numFmtId="0" fontId="29" fillId="7" borderId="1" xfId="0" applyFont="1" applyFill="1" applyBorder="1" applyAlignment="1">
      <alignment horizontal="left" vertical="center" wrapText="1"/>
    </xf>
    <xf numFmtId="0" fontId="9" fillId="4" borderId="2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24" xfId="0" applyNumberFormat="1" applyFont="1" applyBorder="1" applyAlignment="1">
      <alignment horizontal="center" vertical="center" wrapText="1"/>
    </xf>
    <xf numFmtId="165" fontId="9" fillId="4" borderId="10" xfId="4" applyNumberFormat="1" applyFont="1" applyFill="1" applyBorder="1" applyAlignment="1">
      <alignment horizontal="center" vertical="center"/>
    </xf>
    <xf numFmtId="165" fontId="9" fillId="4" borderId="8" xfId="4"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165" fontId="8" fillId="3" borderId="1" xfId="4" applyNumberFormat="1" applyFont="1" applyFill="1" applyBorder="1" applyAlignment="1">
      <alignment horizontal="center" vertical="center"/>
    </xf>
    <xf numFmtId="0" fontId="8" fillId="3" borderId="12" xfId="0" applyFont="1" applyFill="1" applyBorder="1" applyAlignment="1">
      <alignment horizontal="center" vertical="center" wrapText="1"/>
    </xf>
    <xf numFmtId="164" fontId="8" fillId="5" borderId="4" xfId="5" applyFont="1" applyFill="1" applyBorder="1" applyAlignment="1" applyProtection="1">
      <alignment horizontal="center" vertical="center" wrapText="1"/>
      <protection locked="0"/>
    </xf>
    <xf numFmtId="9" fontId="9" fillId="4" borderId="21"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166" fontId="8" fillId="0" borderId="10" xfId="0" applyNumberFormat="1" applyFont="1" applyBorder="1" applyAlignment="1">
      <alignment horizontal="center" vertical="center" wrapText="1"/>
    </xf>
    <xf numFmtId="0" fontId="8" fillId="3" borderId="6" xfId="0" applyFont="1" applyFill="1" applyBorder="1" applyAlignment="1">
      <alignment horizontal="center" vertical="center" wrapText="1"/>
    </xf>
    <xf numFmtId="165" fontId="8" fillId="3" borderId="6" xfId="4" applyNumberFormat="1" applyFont="1" applyFill="1" applyBorder="1" applyAlignment="1">
      <alignment horizontal="center" vertical="center"/>
    </xf>
    <xf numFmtId="165" fontId="8" fillId="0" borderId="11" xfId="4" applyNumberFormat="1" applyFont="1" applyBorder="1" applyAlignment="1">
      <alignment horizontal="center" vertical="center"/>
    </xf>
    <xf numFmtId="165" fontId="8" fillId="0" borderId="25" xfId="4" applyNumberFormat="1" applyFont="1" applyBorder="1" applyAlignment="1">
      <alignment horizontal="center" vertical="center"/>
    </xf>
    <xf numFmtId="165" fontId="8" fillId="0" borderId="26" xfId="4" applyNumberFormat="1" applyFont="1" applyBorder="1" applyAlignment="1">
      <alignment horizontal="center" vertical="center"/>
    </xf>
    <xf numFmtId="164" fontId="8" fillId="5" borderId="14" xfId="5" applyFont="1" applyFill="1" applyBorder="1" applyAlignment="1" applyProtection="1">
      <alignment horizontal="center" vertical="center" wrapText="1"/>
      <protection locked="0"/>
    </xf>
    <xf numFmtId="164" fontId="8" fillId="5" borderId="6" xfId="5" applyFont="1" applyFill="1" applyBorder="1" applyAlignment="1" applyProtection="1">
      <alignment horizontal="center" vertical="center" wrapText="1"/>
      <protection locked="0"/>
    </xf>
    <xf numFmtId="165" fontId="8" fillId="0" borderId="6"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25" xfId="0" applyNumberFormat="1" applyFont="1" applyBorder="1" applyAlignment="1">
      <alignment horizontal="center" vertical="center"/>
    </xf>
    <xf numFmtId="165" fontId="8" fillId="0" borderId="24" xfId="0" applyNumberFormat="1" applyFont="1" applyBorder="1" applyAlignment="1">
      <alignment horizontal="center" vertical="center"/>
    </xf>
    <xf numFmtId="9" fontId="9" fillId="4" borderId="8" xfId="7" applyFont="1" applyFill="1" applyBorder="1" applyAlignment="1">
      <alignment horizontal="center" vertical="center"/>
    </xf>
    <xf numFmtId="0" fontId="9" fillId="4" borderId="24" xfId="0" applyFont="1" applyFill="1" applyBorder="1" applyAlignment="1">
      <alignment horizontal="center" vertical="center" wrapText="1"/>
    </xf>
    <xf numFmtId="9" fontId="9" fillId="4" borderId="24" xfId="0" applyNumberFormat="1" applyFont="1" applyFill="1" applyBorder="1" applyAlignment="1">
      <alignment horizontal="center" vertical="center" wrapText="1"/>
    </xf>
    <xf numFmtId="0" fontId="16" fillId="0" borderId="2" xfId="0" applyFont="1" applyBorder="1" applyAlignment="1">
      <alignment vertical="center"/>
    </xf>
    <xf numFmtId="0" fontId="16" fillId="0" borderId="3" xfId="0" applyFont="1" applyBorder="1" applyAlignment="1">
      <alignmen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3" borderId="0" xfId="8" applyFont="1" applyFill="1" applyAlignment="1">
      <alignment horizontal="left"/>
    </xf>
    <xf numFmtId="14" fontId="8" fillId="3" borderId="0" xfId="8" applyNumberFormat="1" applyFont="1" applyFill="1" applyAlignment="1">
      <alignment horizontal="left"/>
    </xf>
    <xf numFmtId="0" fontId="14" fillId="3" borderId="0" xfId="1" applyFont="1" applyFill="1" applyAlignment="1">
      <alignment vertical="center"/>
    </xf>
    <xf numFmtId="0" fontId="13" fillId="3" borderId="0" xfId="1" applyFont="1" applyFill="1" applyAlignment="1">
      <alignment vertical="center"/>
    </xf>
    <xf numFmtId="14" fontId="14" fillId="3" borderId="0" xfId="1" applyNumberFormat="1" applyFont="1" applyFill="1" applyAlignment="1">
      <alignment vertical="center"/>
    </xf>
    <xf numFmtId="0" fontId="12" fillId="4" borderId="0" xfId="0" applyFont="1" applyFill="1" applyAlignment="1">
      <alignment vertical="center"/>
    </xf>
    <xf numFmtId="10" fontId="8" fillId="0" borderId="0" xfId="0" applyNumberFormat="1" applyFont="1" applyAlignment="1">
      <alignment horizontal="center" vertical="center"/>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4" xfId="0" applyFont="1" applyBorder="1" applyAlignment="1">
      <alignment horizontal="center" vertical="center" wrapText="1"/>
    </xf>
    <xf numFmtId="0" fontId="27" fillId="8" borderId="1" xfId="0" applyFont="1" applyFill="1" applyBorder="1" applyAlignment="1">
      <alignment horizontal="left" vertical="center" wrapText="1"/>
    </xf>
    <xf numFmtId="14" fontId="8" fillId="0" borderId="15" xfId="0" applyNumberFormat="1" applyFont="1" applyBorder="1" applyAlignment="1">
      <alignment horizontal="left" vertical="center"/>
    </xf>
    <xf numFmtId="0" fontId="8" fillId="0" borderId="15" xfId="0" applyFont="1" applyBorder="1" applyAlignment="1">
      <alignment horizontal="left" vertical="center"/>
    </xf>
    <xf numFmtId="165" fontId="26" fillId="3" borderId="6" xfId="4" applyNumberFormat="1" applyFont="1" applyFill="1" applyBorder="1" applyAlignment="1">
      <alignment horizontal="center" vertical="center"/>
    </xf>
    <xf numFmtId="168" fontId="8" fillId="0" borderId="26" xfId="0" applyNumberFormat="1" applyFont="1" applyBorder="1" applyAlignment="1">
      <alignment horizontal="center" vertical="center"/>
    </xf>
    <xf numFmtId="168" fontId="8" fillId="0" borderId="21" xfId="0" applyNumberFormat="1" applyFont="1" applyBorder="1" applyAlignment="1">
      <alignment horizontal="center" vertical="center"/>
    </xf>
    <xf numFmtId="168" fontId="8" fillId="11" borderId="6" xfId="7" applyNumberFormat="1" applyFont="1" applyFill="1" applyBorder="1" applyAlignment="1">
      <alignment horizontal="center" vertical="center"/>
    </xf>
    <xf numFmtId="168" fontId="9" fillId="4" borderId="8" xfId="7" applyNumberFormat="1" applyFont="1" applyFill="1" applyBorder="1" applyAlignment="1">
      <alignment horizontal="center" vertical="center"/>
    </xf>
    <xf numFmtId="168" fontId="9" fillId="4" borderId="10" xfId="7" applyNumberFormat="1"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7" fillId="0" borderId="5" xfId="0" applyFont="1" applyBorder="1" applyAlignment="1" applyProtection="1">
      <alignment horizontal="center" vertical="center" textRotation="90" wrapText="1"/>
      <protection locked="0"/>
    </xf>
    <xf numFmtId="0" fontId="7" fillId="0" borderId="6" xfId="0" applyFont="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7" fillId="0" borderId="0" xfId="0" applyFont="1"/>
    <xf numFmtId="0" fontId="27" fillId="8" borderId="21" xfId="0" applyFont="1" applyFill="1" applyBorder="1" applyAlignment="1">
      <alignment horizontal="left" vertical="center" wrapText="1"/>
    </xf>
    <xf numFmtId="0" fontId="27" fillId="8" borderId="28" xfId="0" applyFont="1" applyFill="1" applyBorder="1" applyAlignment="1">
      <alignment horizontal="left" vertical="center" wrapText="1"/>
    </xf>
    <xf numFmtId="0" fontId="26" fillId="8" borderId="22" xfId="0" applyFont="1" applyFill="1" applyBorder="1" applyAlignment="1">
      <alignment horizontal="left" vertical="center" wrapText="1"/>
    </xf>
    <xf numFmtId="0" fontId="26" fillId="8" borderId="3" xfId="0" applyFont="1" applyFill="1" applyBorder="1" applyAlignment="1">
      <alignment horizontal="left" vertical="center" wrapText="1"/>
    </xf>
    <xf numFmtId="0" fontId="26" fillId="8" borderId="20" xfId="0" applyFont="1" applyFill="1" applyBorder="1" applyAlignment="1">
      <alignment horizontal="left" vertical="center" wrapText="1"/>
    </xf>
    <xf numFmtId="0" fontId="26" fillId="0" borderId="9" xfId="0" applyFont="1" applyBorder="1" applyAlignment="1">
      <alignment horizontal="left" vertical="center" wrapText="1"/>
    </xf>
    <xf numFmtId="0" fontId="26" fillId="0" borderId="16" xfId="0" applyFont="1" applyBorder="1" applyAlignment="1">
      <alignment horizontal="left" vertical="center" wrapText="1"/>
    </xf>
    <xf numFmtId="0" fontId="26" fillId="8" borderId="13" xfId="0" applyFont="1" applyFill="1" applyBorder="1" applyAlignment="1">
      <alignment horizontal="left" vertical="center" wrapText="1"/>
    </xf>
    <xf numFmtId="0" fontId="26" fillId="8" borderId="14" xfId="0" applyFont="1" applyFill="1" applyBorder="1" applyAlignment="1">
      <alignment horizontal="left" vertical="center" wrapText="1"/>
    </xf>
    <xf numFmtId="0" fontId="26" fillId="8" borderId="1"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7"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19" xfId="0" applyFont="1" applyFill="1" applyBorder="1" applyAlignment="1">
      <alignment horizontal="center" vertical="center"/>
    </xf>
    <xf numFmtId="0" fontId="26" fillId="8" borderId="3" xfId="0" applyFont="1" applyFill="1" applyBorder="1" applyAlignment="1">
      <alignment vertical="center" wrapText="1"/>
    </xf>
    <xf numFmtId="0" fontId="26" fillId="8" borderId="20" xfId="0" applyFont="1" applyFill="1" applyBorder="1" applyAlignment="1">
      <alignment vertical="center" wrapText="1"/>
    </xf>
    <xf numFmtId="0" fontId="28" fillId="7" borderId="2" xfId="0" applyFont="1" applyFill="1" applyBorder="1" applyAlignment="1">
      <alignment wrapText="1"/>
    </xf>
    <xf numFmtId="0" fontId="28" fillId="7" borderId="3" xfId="0" applyFont="1" applyFill="1" applyBorder="1" applyAlignment="1">
      <alignment wrapText="1"/>
    </xf>
    <xf numFmtId="0" fontId="28" fillId="7" borderId="20" xfId="0" applyFont="1" applyFill="1" applyBorder="1" applyAlignment="1">
      <alignment wrapText="1"/>
    </xf>
    <xf numFmtId="0" fontId="23" fillId="9" borderId="1" xfId="0" applyFont="1" applyFill="1" applyBorder="1" applyAlignment="1">
      <alignment horizontal="center"/>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21" fillId="4" borderId="4" xfId="0" applyFont="1" applyFill="1" applyBorder="1" applyAlignment="1">
      <alignment horizontal="left"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11" fillId="0" borderId="1" xfId="1" applyFont="1" applyBorder="1" applyAlignment="1">
      <alignment horizontal="left" vertical="center"/>
    </xf>
    <xf numFmtId="0" fontId="7" fillId="4" borderId="21" xfId="0" applyFont="1" applyFill="1" applyBorder="1" applyAlignment="1">
      <alignment horizontal="center" vertical="center"/>
    </xf>
    <xf numFmtId="0" fontId="7" fillId="4" borderId="24" xfId="0" applyFont="1" applyFill="1" applyBorder="1" applyAlignment="1">
      <alignment horizontal="center" vertical="center"/>
    </xf>
    <xf numFmtId="0" fontId="12" fillId="4" borderId="0" xfId="0" applyFont="1" applyFill="1" applyAlignment="1">
      <alignment horizontal="center" vertical="center"/>
    </xf>
    <xf numFmtId="0" fontId="12" fillId="4" borderId="15" xfId="0" applyFont="1" applyFill="1" applyBorder="1" applyAlignment="1">
      <alignment horizontal="center" vertical="center"/>
    </xf>
    <xf numFmtId="0" fontId="9" fillId="4" borderId="21" xfId="0" applyFont="1" applyFill="1" applyBorder="1" applyAlignment="1">
      <alignment horizontal="center" vertical="center" wrapText="1"/>
    </xf>
    <xf numFmtId="0" fontId="9" fillId="4" borderId="28" xfId="0" applyFont="1" applyFill="1" applyBorder="1" applyAlignment="1">
      <alignment horizontal="center" vertical="center" wrapText="1"/>
    </xf>
    <xf numFmtId="10" fontId="9" fillId="4" borderId="21" xfId="0" applyNumberFormat="1"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166" fontId="8" fillId="0" borderId="24" xfId="0" applyNumberFormat="1" applyFont="1" applyBorder="1" applyAlignment="1">
      <alignment horizontal="center" vertical="center" wrapText="1"/>
    </xf>
    <xf numFmtId="166" fontId="8" fillId="0" borderId="27" xfId="0" applyNumberFormat="1" applyFont="1" applyBorder="1" applyAlignment="1">
      <alignment horizontal="center" vertical="center" wrapText="1"/>
    </xf>
    <xf numFmtId="166" fontId="8" fillId="0" borderId="23" xfId="0" applyNumberFormat="1" applyFont="1" applyBorder="1" applyAlignment="1">
      <alignment horizontal="center" vertical="center" wrapText="1"/>
    </xf>
    <xf numFmtId="0" fontId="20" fillId="0" borderId="7" xfId="8" applyFont="1" applyBorder="1" applyAlignment="1">
      <alignment horizontal="center" vertical="center" wrapText="1"/>
    </xf>
    <xf numFmtId="0" fontId="20" fillId="0" borderId="9"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0" xfId="8" applyFont="1" applyAlignment="1">
      <alignment horizontal="center" vertical="center" wrapText="1"/>
    </xf>
    <xf numFmtId="0" fontId="20" fillId="0" borderId="11" xfId="8" applyFont="1" applyBorder="1" applyAlignment="1">
      <alignment horizontal="center" vertical="center" wrapText="1"/>
    </xf>
    <xf numFmtId="0" fontId="20" fillId="0" borderId="13" xfId="8" applyFont="1" applyBorder="1" applyAlignment="1">
      <alignment horizontal="center" vertical="center" wrapText="1"/>
    </xf>
    <xf numFmtId="0" fontId="9" fillId="4" borderId="29"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8" fillId="3" borderId="8" xfId="8" applyFont="1" applyFill="1" applyBorder="1" applyAlignment="1">
      <alignment horizontal="right"/>
    </xf>
    <xf numFmtId="0" fontId="8" fillId="3" borderId="0" xfId="8" applyFont="1" applyFill="1" applyAlignment="1">
      <alignment horizontal="right"/>
    </xf>
    <xf numFmtId="0" fontId="8" fillId="3" borderId="11" xfId="8" applyFont="1" applyFill="1" applyBorder="1" applyAlignment="1">
      <alignment horizontal="right"/>
    </xf>
    <xf numFmtId="0" fontId="8" fillId="3" borderId="13" xfId="8" applyFont="1" applyFill="1" applyBorder="1" applyAlignment="1">
      <alignment horizontal="right"/>
    </xf>
    <xf numFmtId="0" fontId="18" fillId="0" borderId="7" xfId="8" applyBorder="1" applyAlignment="1">
      <alignment horizontal="center"/>
    </xf>
    <xf numFmtId="0" fontId="18" fillId="0" borderId="12" xfId="8" applyBorder="1" applyAlignment="1">
      <alignment horizontal="center"/>
    </xf>
    <xf numFmtId="0" fontId="18" fillId="0" borderId="8" xfId="8" applyBorder="1" applyAlignment="1">
      <alignment horizontal="center"/>
    </xf>
    <xf numFmtId="0" fontId="18" fillId="0" borderId="15" xfId="8" applyBorder="1" applyAlignment="1">
      <alignment horizontal="center"/>
    </xf>
    <xf numFmtId="0" fontId="18" fillId="0" borderId="11" xfId="8" applyBorder="1" applyAlignment="1">
      <alignment horizontal="center"/>
    </xf>
    <xf numFmtId="0" fontId="18" fillId="0" borderId="14" xfId="8" applyBorder="1" applyAlignment="1">
      <alignment horizontal="center"/>
    </xf>
    <xf numFmtId="0" fontId="11" fillId="0" borderId="11" xfId="1" applyFont="1" applyBorder="1" applyAlignment="1">
      <alignment horizontal="left" vertical="center"/>
    </xf>
    <xf numFmtId="0" fontId="11" fillId="0" borderId="14" xfId="1" applyFont="1" applyBorder="1" applyAlignment="1">
      <alignment horizontal="left" vertical="center"/>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7" fillId="4" borderId="27" xfId="0" applyFont="1" applyFill="1" applyBorder="1" applyAlignment="1">
      <alignment horizontal="center" vertical="center"/>
    </xf>
    <xf numFmtId="0" fontId="7" fillId="4" borderId="36"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31"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0" xfId="0" applyFont="1" applyFill="1" applyAlignment="1">
      <alignment horizontal="center" vertical="center"/>
    </xf>
    <xf numFmtId="0" fontId="7" fillId="4" borderId="15" xfId="0" applyFont="1" applyFill="1" applyBorder="1" applyAlignment="1">
      <alignment horizontal="center" vertical="center"/>
    </xf>
    <xf numFmtId="0" fontId="9" fillId="4" borderId="24" xfId="0" applyFont="1" applyFill="1" applyBorder="1" applyAlignment="1">
      <alignment horizontal="center" vertical="center" wrapText="1"/>
    </xf>
  </cellXfs>
  <cellStyles count="12">
    <cellStyle name="Currency [0] 2" xfId="5" xr:uid="{00000000-0005-0000-0000-000000000000}"/>
    <cellStyle name="Hipervínculo" xfId="3" builtinId="8"/>
    <cellStyle name="Hipervínculo 2" xfId="9" xr:uid="{40BC23D0-4A7C-47DD-B30F-4A9F3A4E901F}"/>
    <cellStyle name="Millares [0]" xfId="6" builtinId="6"/>
    <cellStyle name="Moneda" xfId="4" builtinId="4"/>
    <cellStyle name="Moneda 2" xfId="10" xr:uid="{366252C8-F416-4950-8760-1CC87D674595}"/>
    <cellStyle name="Normal" xfId="0" builtinId="0"/>
    <cellStyle name="Normal 2" xfId="1" xr:uid="{00000000-0005-0000-0000-000004000000}"/>
    <cellStyle name="Normal 2 2" xfId="11" xr:uid="{5107E072-BEA9-4746-8000-8CBEBCDBA4DD}"/>
    <cellStyle name="Normal 3" xfId="2" xr:uid="{00000000-0005-0000-0000-000005000000}"/>
    <cellStyle name="Normal 4" xfId="8" xr:uid="{9AEB3F1A-32DC-48BA-ADA6-B6510A0DC483}"/>
    <cellStyle name="Porcentaje" xfId="7" builtinId="5"/>
  </cellStyles>
  <dxfs count="1">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4375556</xdr:colOff>
      <xdr:row>0</xdr:row>
      <xdr:rowOff>15335</xdr:rowOff>
    </xdr:from>
    <xdr:to>
      <xdr:col>3</xdr:col>
      <xdr:colOff>5064747</xdr:colOff>
      <xdr:row>2</xdr:row>
      <xdr:rowOff>128343</xdr:rowOff>
    </xdr:to>
    <xdr:pic>
      <xdr:nvPicPr>
        <xdr:cNvPr id="2" name="Imagen 1">
          <a:extLst>
            <a:ext uri="{FF2B5EF4-FFF2-40B4-BE49-F238E27FC236}">
              <a16:creationId xmlns:a16="http://schemas.microsoft.com/office/drawing/2014/main" id="{27616005-4D28-EF41-A4B4-747B23A12953}"/>
            </a:ext>
          </a:extLst>
        </xdr:cNvPr>
        <xdr:cNvPicPr>
          <a:picLocks noChangeAspect="1"/>
        </xdr:cNvPicPr>
      </xdr:nvPicPr>
      <xdr:blipFill>
        <a:blip xmlns:r="http://schemas.openxmlformats.org/officeDocument/2006/relationships" r:embed="rId1"/>
        <a:stretch>
          <a:fillRect/>
        </a:stretch>
      </xdr:blipFill>
      <xdr:spPr>
        <a:xfrm>
          <a:off x="5582056" y="15335"/>
          <a:ext cx="708241" cy="582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402168</xdr:colOff>
      <xdr:row>0</xdr:row>
      <xdr:rowOff>0</xdr:rowOff>
    </xdr:from>
    <xdr:to>
      <xdr:col>2</xdr:col>
      <xdr:colOff>3097390</xdr:colOff>
      <xdr:row>3</xdr:row>
      <xdr:rowOff>132718</xdr:rowOff>
    </xdr:to>
    <xdr:pic>
      <xdr:nvPicPr>
        <xdr:cNvPr id="2" name="Imagen 1">
          <a:extLst>
            <a:ext uri="{FF2B5EF4-FFF2-40B4-BE49-F238E27FC236}">
              <a16:creationId xmlns:a16="http://schemas.microsoft.com/office/drawing/2014/main" id="{2300339C-8690-0C45-85E1-167DD20494C8}"/>
            </a:ext>
          </a:extLst>
        </xdr:cNvPr>
        <xdr:cNvPicPr>
          <a:picLocks noChangeAspect="1"/>
        </xdr:cNvPicPr>
      </xdr:nvPicPr>
      <xdr:blipFill>
        <a:blip xmlns:r="http://schemas.openxmlformats.org/officeDocument/2006/relationships" r:embed="rId1"/>
        <a:stretch>
          <a:fillRect/>
        </a:stretch>
      </xdr:blipFill>
      <xdr:spPr>
        <a:xfrm>
          <a:off x="1145118" y="0"/>
          <a:ext cx="2695222" cy="68516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ita  Bodmer Rico" id="{AA6A428E-A779-413F-8595-0C8EE0357806}" userId="S::jbodmer@agenciaatenea.gov.co::f98ec384-f0b4-4cd7-b6eb-f2f8b5ab123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 dT="2026-01-27T15:18:05.58" personId="{AA6A428E-A779-413F-8595-0C8EE0357806}" id="{55A0E9A3-B7DB-430C-8FAC-A5804DA29351}">
    <text xml:space="preserve">Este número lo podrán llenar las IES, siempre y cuando el valor oscile entre 100 y 200.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FA4B89C-901E-0644-89A6-BEC32D0FC7A4}">
  <we:reference id="wa200005502" version="1.0.0.12" store="es-HN" storeType="OMEX"/>
  <we:alternateReferences>
    <we:reference id="WA200005502" version="1.0.0.12" store="WA200005502" storeType="OMEX"/>
  </we:alternateReferences>
  <we:properties>
    <we:property name="docId" value="&quot;dobaiJw8PlsL-zHB6733u&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_xldudf_GPT_CREATE_PROMPT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76"/>
  <sheetViews>
    <sheetView showGridLines="0" topLeftCell="D3" zoomScale="81" zoomScaleNormal="80" workbookViewId="0">
      <selection activeCell="G11" sqref="G11"/>
    </sheetView>
  </sheetViews>
  <sheetFormatPr baseColWidth="10" defaultColWidth="11.44140625" defaultRowHeight="13.8" x14ac:dyDescent="0.3"/>
  <cols>
    <col min="1" max="1" width="4.6640625" style="14" customWidth="1"/>
    <col min="2" max="2" width="4.44140625" style="15" customWidth="1"/>
    <col min="3" max="3" width="6.44140625" style="14" customWidth="1"/>
    <col min="4" max="4" width="76" style="14" customWidth="1"/>
    <col min="5" max="5" width="24.6640625" style="14" customWidth="1"/>
    <col min="6" max="6" width="19.44140625" style="14" customWidth="1"/>
    <col min="7" max="8" width="17.44140625" style="14" customWidth="1"/>
    <col min="9" max="16384" width="11.44140625" style="14"/>
  </cols>
  <sheetData>
    <row r="2" spans="1:13" ht="22.8" x14ac:dyDescent="0.3">
      <c r="A2" s="109"/>
      <c r="B2" s="109"/>
      <c r="C2" s="109"/>
      <c r="D2" s="109"/>
      <c r="E2" s="109"/>
      <c r="F2" s="109"/>
      <c r="G2" s="109"/>
      <c r="H2" s="109"/>
    </row>
    <row r="4" spans="1:13" ht="17.399999999999999" x14ac:dyDescent="0.3">
      <c r="B4"/>
      <c r="C4" s="110" t="s">
        <v>0</v>
      </c>
      <c r="D4" s="110"/>
      <c r="E4" s="110"/>
      <c r="F4" s="110"/>
      <c r="G4" s="110"/>
      <c r="H4" s="110"/>
    </row>
    <row r="6" spans="1:13" ht="34.200000000000003" customHeight="1" x14ac:dyDescent="0.3">
      <c r="C6" s="111" t="s">
        <v>1</v>
      </c>
      <c r="D6" s="113" t="s">
        <v>2</v>
      </c>
      <c r="E6" s="113" t="s">
        <v>3</v>
      </c>
      <c r="F6" s="115" t="s">
        <v>4</v>
      </c>
      <c r="G6" s="115" t="s">
        <v>5</v>
      </c>
      <c r="H6" s="115" t="s">
        <v>6</v>
      </c>
    </row>
    <row r="7" spans="1:13" ht="24" customHeight="1" x14ac:dyDescent="0.3">
      <c r="C7" s="112"/>
      <c r="D7" s="114"/>
      <c r="E7" s="114"/>
      <c r="F7" s="116"/>
      <c r="G7" s="116"/>
      <c r="H7" s="116"/>
      <c r="L7"/>
      <c r="M7"/>
    </row>
    <row r="8" spans="1:13" ht="27.45" customHeight="1" x14ac:dyDescent="0.3">
      <c r="C8" s="107" t="s">
        <v>7</v>
      </c>
      <c r="D8" s="108"/>
      <c r="E8" s="108"/>
      <c r="F8" s="108"/>
      <c r="G8" s="108"/>
      <c r="H8" s="108"/>
      <c r="L8"/>
      <c r="M8"/>
    </row>
    <row r="9" spans="1:13" ht="22.95" customHeight="1" x14ac:dyDescent="0.3">
      <c r="C9" s="16">
        <v>1</v>
      </c>
      <c r="D9" s="17" t="s">
        <v>8</v>
      </c>
      <c r="E9" s="16" t="s">
        <v>9</v>
      </c>
      <c r="F9" s="18">
        <v>0</v>
      </c>
      <c r="G9" s="18">
        <v>2739568</v>
      </c>
      <c r="H9" s="19">
        <v>200</v>
      </c>
      <c r="L9"/>
      <c r="M9"/>
    </row>
    <row r="10" spans="1:13" ht="22.2" customHeight="1" x14ac:dyDescent="0.3">
      <c r="C10" s="16">
        <v>2</v>
      </c>
      <c r="D10" s="17" t="s">
        <v>10</v>
      </c>
      <c r="E10" s="16" t="s">
        <v>11</v>
      </c>
      <c r="F10" s="18">
        <v>0</v>
      </c>
      <c r="G10" s="18">
        <v>192200</v>
      </c>
      <c r="H10" s="19">
        <v>200</v>
      </c>
      <c r="L10"/>
      <c r="M10"/>
    </row>
    <row r="11" spans="1:13" ht="36" customHeight="1" x14ac:dyDescent="0.3">
      <c r="C11" s="16">
        <v>3</v>
      </c>
      <c r="D11" s="17" t="s">
        <v>12</v>
      </c>
      <c r="E11" s="16" t="s">
        <v>11</v>
      </c>
      <c r="F11" s="18">
        <v>0</v>
      </c>
      <c r="G11" s="18">
        <v>500000</v>
      </c>
      <c r="H11" s="19">
        <v>200</v>
      </c>
      <c r="L11"/>
      <c r="M11"/>
    </row>
    <row r="12" spans="1:13" ht="31.2" customHeight="1" x14ac:dyDescent="0.3">
      <c r="C12" s="107" t="s">
        <v>13</v>
      </c>
      <c r="D12" s="108"/>
      <c r="E12" s="108"/>
      <c r="F12" s="108"/>
      <c r="G12" s="108"/>
      <c r="H12" s="108"/>
      <c r="L12"/>
      <c r="M12"/>
    </row>
    <row r="13" spans="1:13" ht="14.4" x14ac:dyDescent="0.3">
      <c r="C13" s="20">
        <v>12</v>
      </c>
      <c r="D13" s="23" t="s">
        <v>14</v>
      </c>
      <c r="E13" s="20" t="s">
        <v>11</v>
      </c>
      <c r="F13" s="18">
        <v>0</v>
      </c>
      <c r="G13" s="18">
        <v>143564</v>
      </c>
      <c r="H13" s="19"/>
      <c r="L13"/>
      <c r="M13"/>
    </row>
    <row r="14" spans="1:13" ht="14.4" x14ac:dyDescent="0.3">
      <c r="L14"/>
      <c r="M14"/>
    </row>
    <row r="15" spans="1:13" ht="14.4" x14ac:dyDescent="0.3">
      <c r="L15"/>
      <c r="M15"/>
    </row>
    <row r="16" spans="1:13" ht="17.399999999999999" x14ac:dyDescent="0.3">
      <c r="C16" s="110" t="s">
        <v>0</v>
      </c>
      <c r="D16" s="110"/>
      <c r="E16" s="110"/>
      <c r="F16" s="110"/>
      <c r="G16" s="110"/>
      <c r="H16" s="110"/>
      <c r="L16"/>
      <c r="M16"/>
    </row>
    <row r="17" spans="3:13" ht="14.4" x14ac:dyDescent="0.3">
      <c r="L17"/>
      <c r="M17"/>
    </row>
    <row r="18" spans="3:13" ht="14.4" x14ac:dyDescent="0.3">
      <c r="C18" s="111" t="s">
        <v>1</v>
      </c>
      <c r="D18" s="113" t="s">
        <v>2</v>
      </c>
      <c r="E18" s="113" t="s">
        <v>3</v>
      </c>
      <c r="F18" s="115" t="s">
        <v>4</v>
      </c>
      <c r="G18" s="115" t="s">
        <v>5</v>
      </c>
      <c r="H18" s="115" t="s">
        <v>6</v>
      </c>
      <c r="L18"/>
      <c r="M18"/>
    </row>
    <row r="19" spans="3:13" ht="15" customHeight="1" x14ac:dyDescent="0.3">
      <c r="C19" s="112"/>
      <c r="D19" s="114"/>
      <c r="E19" s="114"/>
      <c r="F19" s="116"/>
      <c r="G19" s="116"/>
      <c r="H19" s="116"/>
      <c r="L19"/>
      <c r="M19"/>
    </row>
    <row r="20" spans="3:13" ht="14.4" x14ac:dyDescent="0.3">
      <c r="C20" s="107" t="s">
        <v>15</v>
      </c>
      <c r="D20" s="108"/>
      <c r="E20" s="108"/>
      <c r="F20" s="108"/>
      <c r="G20" s="108"/>
      <c r="H20" s="108"/>
      <c r="L20"/>
      <c r="M20"/>
    </row>
    <row r="21" spans="3:13" ht="14.4" x14ac:dyDescent="0.3">
      <c r="C21" s="16">
        <v>1</v>
      </c>
      <c r="D21" s="17" t="s">
        <v>8</v>
      </c>
      <c r="E21" s="16" t="s">
        <v>9</v>
      </c>
      <c r="F21" s="18">
        <v>0</v>
      </c>
      <c r="G21" s="18">
        <v>2739568</v>
      </c>
      <c r="H21" s="19">
        <v>200</v>
      </c>
      <c r="L21"/>
      <c r="M21"/>
    </row>
    <row r="22" spans="3:13" ht="14.4" x14ac:dyDescent="0.3">
      <c r="C22" s="16">
        <v>2</v>
      </c>
      <c r="D22" s="17" t="s">
        <v>10</v>
      </c>
      <c r="E22" s="16" t="s">
        <v>11</v>
      </c>
      <c r="F22" s="18">
        <v>0</v>
      </c>
      <c r="G22" s="18">
        <v>192200</v>
      </c>
      <c r="H22" s="19">
        <v>200</v>
      </c>
      <c r="L22"/>
      <c r="M22"/>
    </row>
    <row r="23" spans="3:13" ht="22.2" customHeight="1" x14ac:dyDescent="0.3">
      <c r="C23" s="16">
        <v>3</v>
      </c>
      <c r="D23" s="17" t="s">
        <v>16</v>
      </c>
      <c r="E23" s="16" t="s">
        <v>11</v>
      </c>
      <c r="F23" s="18">
        <v>0</v>
      </c>
      <c r="G23" s="18">
        <v>500000</v>
      </c>
      <c r="H23" s="19">
        <v>200</v>
      </c>
      <c r="L23"/>
      <c r="M23"/>
    </row>
    <row r="24" spans="3:13" ht="14.4" x14ac:dyDescent="0.3">
      <c r="C24" s="107" t="s">
        <v>17</v>
      </c>
      <c r="D24" s="108"/>
      <c r="E24" s="108"/>
      <c r="F24" s="108"/>
      <c r="G24" s="108"/>
      <c r="H24" s="108"/>
      <c r="L24"/>
      <c r="M24"/>
    </row>
    <row r="25" spans="3:13" ht="55.2" x14ac:dyDescent="0.3">
      <c r="C25" s="20">
        <v>4</v>
      </c>
      <c r="D25" s="21" t="s">
        <v>18</v>
      </c>
      <c r="E25" s="22" t="s">
        <v>19</v>
      </c>
      <c r="F25" s="18" t="s">
        <v>20</v>
      </c>
      <c r="G25" s="18" t="s">
        <v>20</v>
      </c>
      <c r="H25" s="19">
        <v>0</v>
      </c>
      <c r="L25"/>
      <c r="M25"/>
    </row>
    <row r="26" spans="3:13" ht="27.6" x14ac:dyDescent="0.3">
      <c r="C26" s="20">
        <v>5</v>
      </c>
      <c r="D26" s="21" t="s">
        <v>21</v>
      </c>
      <c r="E26" s="22" t="s">
        <v>11</v>
      </c>
      <c r="F26" s="18" t="s">
        <v>20</v>
      </c>
      <c r="G26" s="18" t="s">
        <v>20</v>
      </c>
      <c r="H26" s="19">
        <v>0</v>
      </c>
      <c r="L26"/>
      <c r="M26"/>
    </row>
    <row r="27" spans="3:13" ht="14.4" x14ac:dyDescent="0.3">
      <c r="C27" s="20">
        <v>6</v>
      </c>
      <c r="D27" s="21" t="s">
        <v>22</v>
      </c>
      <c r="E27" s="22" t="s">
        <v>11</v>
      </c>
      <c r="F27" s="18" t="s">
        <v>20</v>
      </c>
      <c r="G27" s="18" t="s">
        <v>20</v>
      </c>
      <c r="H27" s="19">
        <v>0</v>
      </c>
      <c r="L27"/>
      <c r="M27"/>
    </row>
    <row r="28" spans="3:13" ht="14.4" x14ac:dyDescent="0.3">
      <c r="C28" s="20">
        <v>7</v>
      </c>
      <c r="D28" s="21" t="s">
        <v>23</v>
      </c>
      <c r="E28" s="22" t="s">
        <v>11</v>
      </c>
      <c r="F28" s="18" t="s">
        <v>20</v>
      </c>
      <c r="G28" s="18" t="s">
        <v>20</v>
      </c>
      <c r="H28" s="19">
        <v>0</v>
      </c>
      <c r="L28"/>
      <c r="M28"/>
    </row>
    <row r="29" spans="3:13" ht="14.4" x14ac:dyDescent="0.3">
      <c r="C29" s="20">
        <v>8</v>
      </c>
      <c r="D29" s="21" t="s">
        <v>24</v>
      </c>
      <c r="E29" s="22" t="s">
        <v>25</v>
      </c>
      <c r="F29" s="18" t="s">
        <v>20</v>
      </c>
      <c r="G29" s="18" t="s">
        <v>20</v>
      </c>
      <c r="H29" s="19">
        <v>0</v>
      </c>
      <c r="L29" s="117">
        <v>9.23</v>
      </c>
      <c r="M29"/>
    </row>
    <row r="30" spans="3:13" ht="27.6" x14ac:dyDescent="0.3">
      <c r="C30" s="20">
        <v>9</v>
      </c>
      <c r="D30" s="21" t="s">
        <v>26</v>
      </c>
      <c r="E30" s="22" t="s">
        <v>27</v>
      </c>
      <c r="F30" s="18" t="s">
        <v>20</v>
      </c>
      <c r="G30" s="18" t="s">
        <v>20</v>
      </c>
      <c r="H30" s="19">
        <v>0</v>
      </c>
      <c r="L30" s="117"/>
      <c r="M30"/>
    </row>
    <row r="31" spans="3:13" ht="27.6" x14ac:dyDescent="0.3">
      <c r="C31" s="20">
        <v>10</v>
      </c>
      <c r="D31" s="21" t="s">
        <v>28</v>
      </c>
      <c r="E31" s="22" t="s">
        <v>11</v>
      </c>
      <c r="F31" s="18" t="s">
        <v>20</v>
      </c>
      <c r="G31" s="18" t="s">
        <v>20</v>
      </c>
      <c r="H31" s="19">
        <v>0</v>
      </c>
      <c r="L31" s="117">
        <v>8.75</v>
      </c>
      <c r="M31"/>
    </row>
    <row r="32" spans="3:13" ht="27.6" x14ac:dyDescent="0.3">
      <c r="C32" s="20">
        <v>11</v>
      </c>
      <c r="D32" s="21" t="s">
        <v>29</v>
      </c>
      <c r="E32" s="22" t="s">
        <v>25</v>
      </c>
      <c r="F32" s="18" t="s">
        <v>20</v>
      </c>
      <c r="G32" s="18" t="s">
        <v>20</v>
      </c>
      <c r="H32" s="19">
        <v>0</v>
      </c>
      <c r="L32" s="117"/>
      <c r="M32"/>
    </row>
    <row r="33" spans="3:13" ht="14.4" x14ac:dyDescent="0.3">
      <c r="C33" s="107" t="s">
        <v>13</v>
      </c>
      <c r="D33" s="108"/>
      <c r="E33" s="108"/>
      <c r="F33" s="108"/>
      <c r="G33" s="108"/>
      <c r="H33" s="108"/>
      <c r="L33" s="117">
        <v>7.65</v>
      </c>
      <c r="M33"/>
    </row>
    <row r="34" spans="3:13" ht="14.4" x14ac:dyDescent="0.3">
      <c r="C34" s="20">
        <v>12</v>
      </c>
      <c r="D34" s="23" t="s">
        <v>14</v>
      </c>
      <c r="E34" s="20" t="s">
        <v>11</v>
      </c>
      <c r="F34" s="18">
        <v>0</v>
      </c>
      <c r="G34" s="18">
        <v>2000000</v>
      </c>
      <c r="H34" s="19">
        <v>500</v>
      </c>
      <c r="L34" s="117"/>
      <c r="M34"/>
    </row>
    <row r="35" spans="3:13" ht="14.4" x14ac:dyDescent="0.3">
      <c r="L35" s="117">
        <v>6.99</v>
      </c>
      <c r="M35"/>
    </row>
    <row r="36" spans="3:13" ht="14.4" x14ac:dyDescent="0.3">
      <c r="L36" s="117"/>
      <c r="M36"/>
    </row>
    <row r="37" spans="3:13" ht="14.4" x14ac:dyDescent="0.3">
      <c r="L37" s="117">
        <v>6.49</v>
      </c>
      <c r="M37"/>
    </row>
    <row r="38" spans="3:13" ht="14.4" x14ac:dyDescent="0.3">
      <c r="L38" s="117"/>
      <c r="M38"/>
    </row>
    <row r="39" spans="3:13" ht="14.4" x14ac:dyDescent="0.3">
      <c r="L39" s="117">
        <v>5.5</v>
      </c>
      <c r="M39"/>
    </row>
    <row r="40" spans="3:13" ht="14.4" x14ac:dyDescent="0.3">
      <c r="L40" s="117"/>
      <c r="M40"/>
    </row>
    <row r="41" spans="3:13" ht="14.4" x14ac:dyDescent="0.3">
      <c r="L41" s="117">
        <v>4.8499999999999996</v>
      </c>
      <c r="M41"/>
    </row>
    <row r="42" spans="3:13" ht="14.4" x14ac:dyDescent="0.3">
      <c r="L42" s="117"/>
      <c r="M42"/>
    </row>
    <row r="43" spans="3:13" ht="14.4" x14ac:dyDescent="0.3">
      <c r="L43" s="117">
        <v>4.4800000000000004</v>
      </c>
      <c r="M43"/>
    </row>
    <row r="44" spans="3:13" ht="14.4" x14ac:dyDescent="0.3">
      <c r="L44" s="117"/>
      <c r="M44"/>
    </row>
    <row r="45" spans="3:13" ht="14.4" x14ac:dyDescent="0.3">
      <c r="L45" s="117">
        <v>5.69</v>
      </c>
      <c r="M45"/>
    </row>
    <row r="46" spans="3:13" ht="14.4" x14ac:dyDescent="0.3">
      <c r="L46" s="117"/>
      <c r="M46"/>
    </row>
    <row r="47" spans="3:13" ht="14.4" x14ac:dyDescent="0.3">
      <c r="L47" s="117">
        <v>7.67</v>
      </c>
      <c r="M47"/>
    </row>
    <row r="48" spans="3:13" ht="14.4" x14ac:dyDescent="0.3">
      <c r="L48" s="117"/>
      <c r="M48"/>
    </row>
    <row r="49" spans="12:13" ht="14.4" x14ac:dyDescent="0.3">
      <c r="L49" s="117">
        <v>2</v>
      </c>
      <c r="M49"/>
    </row>
    <row r="50" spans="12:13" ht="14.4" x14ac:dyDescent="0.3">
      <c r="L50" s="117"/>
      <c r="M50"/>
    </row>
    <row r="51" spans="12:13" ht="14.4" x14ac:dyDescent="0.3">
      <c r="L51" s="117">
        <v>3.17</v>
      </c>
      <c r="M51"/>
    </row>
    <row r="52" spans="12:13" ht="14.4" x14ac:dyDescent="0.3">
      <c r="L52" s="117"/>
      <c r="M52"/>
    </row>
    <row r="53" spans="12:13" ht="14.4" x14ac:dyDescent="0.3">
      <c r="L53" s="117">
        <v>3.73</v>
      </c>
      <c r="M53"/>
    </row>
    <row r="54" spans="12:13" ht="14.4" x14ac:dyDescent="0.3">
      <c r="L54" s="117"/>
      <c r="M54"/>
    </row>
    <row r="55" spans="12:13" ht="14.4" x14ac:dyDescent="0.3">
      <c r="L55" s="117">
        <v>2.44</v>
      </c>
      <c r="M55"/>
    </row>
    <row r="56" spans="12:13" ht="14.4" x14ac:dyDescent="0.3">
      <c r="L56" s="117"/>
      <c r="M56"/>
    </row>
    <row r="57" spans="12:13" ht="14.4" x14ac:dyDescent="0.3">
      <c r="L57" s="117">
        <v>1.94</v>
      </c>
      <c r="M57"/>
    </row>
    <row r="58" spans="12:13" ht="14.4" x14ac:dyDescent="0.3">
      <c r="L58" s="117"/>
      <c r="M58"/>
    </row>
    <row r="59" spans="12:13" ht="14.4" x14ac:dyDescent="0.3">
      <c r="L59" s="117">
        <v>3.66</v>
      </c>
      <c r="M59"/>
    </row>
    <row r="60" spans="12:13" ht="14.4" x14ac:dyDescent="0.3">
      <c r="L60" s="117"/>
      <c r="M60"/>
    </row>
    <row r="61" spans="12:13" ht="14.4" x14ac:dyDescent="0.3">
      <c r="L61" s="117">
        <v>6.77</v>
      </c>
      <c r="M61"/>
    </row>
    <row r="62" spans="12:13" ht="14.4" x14ac:dyDescent="0.3">
      <c r="L62" s="117"/>
      <c r="M62"/>
    </row>
    <row r="63" spans="12:13" ht="14.4" x14ac:dyDescent="0.3">
      <c r="L63" s="117">
        <v>5.75</v>
      </c>
      <c r="M63"/>
    </row>
    <row r="64" spans="12:13" ht="14.4" x14ac:dyDescent="0.3">
      <c r="L64" s="117"/>
      <c r="M64"/>
    </row>
    <row r="65" spans="12:13" ht="14.4" x14ac:dyDescent="0.3">
      <c r="L65" s="117">
        <v>4.09</v>
      </c>
      <c r="M65"/>
    </row>
    <row r="66" spans="12:13" ht="14.4" x14ac:dyDescent="0.3">
      <c r="L66" s="117"/>
      <c r="M66"/>
    </row>
    <row r="67" spans="12:13" ht="14.4" x14ac:dyDescent="0.3">
      <c r="L67" s="117">
        <v>3.18</v>
      </c>
      <c r="M67"/>
    </row>
    <row r="68" spans="12:13" ht="14.4" x14ac:dyDescent="0.3">
      <c r="L68" s="117"/>
      <c r="M68"/>
    </row>
    <row r="69" spans="12:13" ht="14.4" x14ac:dyDescent="0.3">
      <c r="L69" s="117">
        <v>3.8</v>
      </c>
      <c r="M69"/>
    </row>
    <row r="70" spans="12:13" ht="14.4" x14ac:dyDescent="0.3">
      <c r="L70" s="117"/>
      <c r="M70"/>
    </row>
    <row r="71" spans="12:13" ht="14.4" x14ac:dyDescent="0.3">
      <c r="L71" s="117">
        <v>1.61</v>
      </c>
      <c r="M71"/>
    </row>
    <row r="72" spans="12:13" ht="14.4" x14ac:dyDescent="0.3">
      <c r="L72" s="117"/>
      <c r="M72"/>
    </row>
    <row r="73" spans="12:13" ht="14.4" x14ac:dyDescent="0.3">
      <c r="L73" s="117">
        <v>5.62</v>
      </c>
      <c r="M73"/>
    </row>
    <row r="74" spans="12:13" ht="14.4" x14ac:dyDescent="0.3">
      <c r="L74" s="117"/>
      <c r="M74"/>
    </row>
    <row r="75" spans="12:13" x14ac:dyDescent="0.3">
      <c r="L75" s="117">
        <v>13.12</v>
      </c>
    </row>
    <row r="76" spans="12:13" x14ac:dyDescent="0.3">
      <c r="L76" s="117"/>
    </row>
  </sheetData>
  <sheetProtection insertRows="0"/>
  <mergeCells count="44">
    <mergeCell ref="C20:H20"/>
    <mergeCell ref="C24:H24"/>
    <mergeCell ref="C33:H33"/>
    <mergeCell ref="C16:H16"/>
    <mergeCell ref="C18:C19"/>
    <mergeCell ref="D18:D19"/>
    <mergeCell ref="E18:E19"/>
    <mergeCell ref="F18:F19"/>
    <mergeCell ref="G18:G19"/>
    <mergeCell ref="H18:H19"/>
    <mergeCell ref="L75:L76"/>
    <mergeCell ref="F6:F7"/>
    <mergeCell ref="L63:L64"/>
    <mergeCell ref="L65:L66"/>
    <mergeCell ref="L67:L68"/>
    <mergeCell ref="L69:L70"/>
    <mergeCell ref="L71:L72"/>
    <mergeCell ref="L73:L74"/>
    <mergeCell ref="L51:L52"/>
    <mergeCell ref="L53:L54"/>
    <mergeCell ref="L55:L56"/>
    <mergeCell ref="L57:L58"/>
    <mergeCell ref="L59:L60"/>
    <mergeCell ref="L61:L62"/>
    <mergeCell ref="L39:L40"/>
    <mergeCell ref="L41:L42"/>
    <mergeCell ref="L43:L44"/>
    <mergeCell ref="L45:L46"/>
    <mergeCell ref="L47:L48"/>
    <mergeCell ref="L49:L50"/>
    <mergeCell ref="L29:L30"/>
    <mergeCell ref="L31:L32"/>
    <mergeCell ref="L33:L34"/>
    <mergeCell ref="L35:L36"/>
    <mergeCell ref="L37:L38"/>
    <mergeCell ref="C8:H8"/>
    <mergeCell ref="C12:H12"/>
    <mergeCell ref="A2:H2"/>
    <mergeCell ref="C4:H4"/>
    <mergeCell ref="C6:C7"/>
    <mergeCell ref="D6:D7"/>
    <mergeCell ref="E6:E7"/>
    <mergeCell ref="G6:G7"/>
    <mergeCell ref="H6:H7"/>
  </mergeCells>
  <pageMargins left="0.7" right="0.7" top="0.75" bottom="0.75" header="0.3" footer="0.3"/>
  <pageSetup orientation="portrait" r:id="rId1"/>
  <headerFooter>
    <oddHeader>&amp;CBorrador</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3:H44"/>
  <sheetViews>
    <sheetView topLeftCell="B5" workbookViewId="0">
      <selection activeCell="G11" sqref="G11"/>
    </sheetView>
  </sheetViews>
  <sheetFormatPr baseColWidth="10" defaultColWidth="11.44140625" defaultRowHeight="14.4" x14ac:dyDescent="0.3"/>
  <cols>
    <col min="2" max="2" width="25.44140625" style="5" customWidth="1"/>
    <col min="6" max="6" width="23.109375" customWidth="1"/>
    <col min="8" max="8" width="45.44140625" customWidth="1"/>
  </cols>
  <sheetData>
    <row r="3" spans="2:8" x14ac:dyDescent="0.3">
      <c r="B3" s="2" t="s">
        <v>30</v>
      </c>
      <c r="D3" s="7" t="s">
        <v>31</v>
      </c>
      <c r="H3" s="7" t="s">
        <v>32</v>
      </c>
    </row>
    <row r="4" spans="2:8" ht="16.95" customHeight="1" x14ac:dyDescent="0.3">
      <c r="B4" s="3" t="s">
        <v>33</v>
      </c>
      <c r="D4" s="6" t="s">
        <v>34</v>
      </c>
      <c r="H4" t="s">
        <v>35</v>
      </c>
    </row>
    <row r="5" spans="2:8" ht="16.95" customHeight="1" x14ac:dyDescent="0.3">
      <c r="B5" s="3" t="s">
        <v>36</v>
      </c>
      <c r="D5" s="6" t="s">
        <v>37</v>
      </c>
      <c r="H5" t="s">
        <v>38</v>
      </c>
    </row>
    <row r="6" spans="2:8" ht="16.95" customHeight="1" x14ac:dyDescent="0.3">
      <c r="B6" s="3" t="s">
        <v>39</v>
      </c>
      <c r="H6" t="s">
        <v>40</v>
      </c>
    </row>
    <row r="7" spans="2:8" ht="16.95" customHeight="1" x14ac:dyDescent="0.3">
      <c r="B7" s="3" t="s">
        <v>41</v>
      </c>
      <c r="H7" t="s">
        <v>42</v>
      </c>
    </row>
    <row r="8" spans="2:8" ht="16.95" customHeight="1" x14ac:dyDescent="0.3">
      <c r="B8" s="3" t="s">
        <v>43</v>
      </c>
      <c r="D8" s="7" t="s">
        <v>44</v>
      </c>
      <c r="F8" s="7" t="s">
        <v>45</v>
      </c>
      <c r="H8" t="s">
        <v>46</v>
      </c>
    </row>
    <row r="9" spans="2:8" ht="28.8" x14ac:dyDescent="0.3">
      <c r="B9" s="3" t="s">
        <v>47</v>
      </c>
      <c r="D9" s="6" t="s">
        <v>48</v>
      </c>
      <c r="F9" s="3" t="s">
        <v>49</v>
      </c>
      <c r="H9" t="s">
        <v>50</v>
      </c>
    </row>
    <row r="10" spans="2:8" ht="29.25" customHeight="1" x14ac:dyDescent="0.3">
      <c r="B10" s="3" t="s">
        <v>51</v>
      </c>
      <c r="D10" s="6" t="s">
        <v>52</v>
      </c>
      <c r="F10" s="3"/>
      <c r="H10" t="s">
        <v>53</v>
      </c>
    </row>
    <row r="11" spans="2:8" ht="16.95" customHeight="1" x14ac:dyDescent="0.3">
      <c r="B11" s="3" t="s">
        <v>54</v>
      </c>
      <c r="D11" s="6" t="s">
        <v>55</v>
      </c>
      <c r="F11" s="3"/>
      <c r="H11" t="s">
        <v>56</v>
      </c>
    </row>
    <row r="12" spans="2:8" ht="16.95" customHeight="1" x14ac:dyDescent="0.3">
      <c r="B12" s="3" t="s">
        <v>57</v>
      </c>
      <c r="D12" s="6" t="s">
        <v>58</v>
      </c>
      <c r="H12" t="s">
        <v>59</v>
      </c>
    </row>
    <row r="13" spans="2:8" ht="16.95" customHeight="1" x14ac:dyDescent="0.3">
      <c r="H13" t="s">
        <v>60</v>
      </c>
    </row>
    <row r="14" spans="2:8" ht="16.95" customHeight="1" x14ac:dyDescent="0.3">
      <c r="H14" t="s">
        <v>61</v>
      </c>
    </row>
    <row r="15" spans="2:8" x14ac:dyDescent="0.3">
      <c r="B15" s="4" t="s">
        <v>62</v>
      </c>
    </row>
    <row r="16" spans="2:8" x14ac:dyDescent="0.3">
      <c r="B16" s="1">
        <v>1</v>
      </c>
      <c r="F16" s="7" t="s">
        <v>63</v>
      </c>
    </row>
    <row r="17" spans="2:6" ht="30" x14ac:dyDescent="0.3">
      <c r="B17" s="1">
        <v>2</v>
      </c>
      <c r="F17" s="10" t="s">
        <v>64</v>
      </c>
    </row>
    <row r="18" spans="2:6" ht="15" x14ac:dyDescent="0.3">
      <c r="B18" s="1">
        <v>3</v>
      </c>
      <c r="F18" s="10" t="s">
        <v>65</v>
      </c>
    </row>
    <row r="19" spans="2:6" ht="15" x14ac:dyDescent="0.3">
      <c r="B19" s="1">
        <v>4</v>
      </c>
      <c r="F19" s="10" t="s">
        <v>66</v>
      </c>
    </row>
    <row r="20" spans="2:6" ht="15" x14ac:dyDescent="0.3">
      <c r="B20" s="1">
        <v>5</v>
      </c>
      <c r="F20" s="10" t="s">
        <v>67</v>
      </c>
    </row>
    <row r="21" spans="2:6" ht="15" x14ac:dyDescent="0.3">
      <c r="B21" s="1">
        <v>6</v>
      </c>
      <c r="F21" s="10" t="s">
        <v>68</v>
      </c>
    </row>
    <row r="22" spans="2:6" ht="15" x14ac:dyDescent="0.3">
      <c r="B22" s="1">
        <v>7</v>
      </c>
      <c r="F22" s="10" t="s">
        <v>69</v>
      </c>
    </row>
    <row r="23" spans="2:6" x14ac:dyDescent="0.3">
      <c r="B23" s="1">
        <v>8</v>
      </c>
    </row>
    <row r="24" spans="2:6" x14ac:dyDescent="0.3">
      <c r="B24" s="1">
        <v>9</v>
      </c>
    </row>
    <row r="25" spans="2:6" x14ac:dyDescent="0.3">
      <c r="B25" s="1">
        <v>10</v>
      </c>
    </row>
    <row r="26" spans="2:6" x14ac:dyDescent="0.3">
      <c r="B26" s="1" t="s">
        <v>70</v>
      </c>
    </row>
    <row r="28" spans="2:6" x14ac:dyDescent="0.3">
      <c r="B28" s="27" t="s">
        <v>71</v>
      </c>
      <c r="D28" t="s">
        <v>72</v>
      </c>
    </row>
    <row r="29" spans="2:6" x14ac:dyDescent="0.3">
      <c r="B29" s="28">
        <v>0</v>
      </c>
    </row>
    <row r="30" spans="2:6" x14ac:dyDescent="0.3">
      <c r="B30" s="28">
        <v>0.01</v>
      </c>
      <c r="C30" t="s">
        <v>73</v>
      </c>
      <c r="D30" s="29" t="e">
        <f>#REF!*#REF!</f>
        <v>#REF!</v>
      </c>
    </row>
    <row r="31" spans="2:6" x14ac:dyDescent="0.3">
      <c r="B31" s="28">
        <v>0.02</v>
      </c>
      <c r="C31" t="s">
        <v>74</v>
      </c>
    </row>
    <row r="32" spans="2:6" x14ac:dyDescent="0.3">
      <c r="B32" s="28">
        <v>0.03</v>
      </c>
    </row>
    <row r="33" spans="2:2" x14ac:dyDescent="0.3">
      <c r="B33" s="28">
        <v>0.04</v>
      </c>
    </row>
    <row r="34" spans="2:2" x14ac:dyDescent="0.3">
      <c r="B34" s="28">
        <v>0.05</v>
      </c>
    </row>
    <row r="35" spans="2:2" x14ac:dyDescent="0.3">
      <c r="B35" s="28">
        <v>0.06</v>
      </c>
    </row>
    <row r="36" spans="2:2" x14ac:dyDescent="0.3">
      <c r="B36" s="28">
        <v>7.0000000000000007E-2</v>
      </c>
    </row>
    <row r="37" spans="2:2" x14ac:dyDescent="0.3">
      <c r="B37" s="28">
        <v>0.08</v>
      </c>
    </row>
    <row r="38" spans="2:2" x14ac:dyDescent="0.3">
      <c r="B38" s="28">
        <v>0.09</v>
      </c>
    </row>
    <row r="39" spans="2:2" x14ac:dyDescent="0.3">
      <c r="B39" s="28">
        <v>0.1</v>
      </c>
    </row>
    <row r="40" spans="2:2" x14ac:dyDescent="0.3">
      <c r="B40" s="28">
        <v>0.11</v>
      </c>
    </row>
    <row r="41" spans="2:2" x14ac:dyDescent="0.3">
      <c r="B41" s="28">
        <v>0.12</v>
      </c>
    </row>
    <row r="42" spans="2:2" x14ac:dyDescent="0.3">
      <c r="B42" s="28">
        <v>0.13</v>
      </c>
    </row>
    <row r="43" spans="2:2" x14ac:dyDescent="0.3">
      <c r="B43" s="28">
        <v>0.14000000000000001</v>
      </c>
    </row>
    <row r="44" spans="2:2" x14ac:dyDescent="0.3">
      <c r="B44" s="28">
        <v>0.15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D94E-3299-4CFA-8608-05F6E39FBC8F}">
  <dimension ref="D3:L14"/>
  <sheetViews>
    <sheetView showGridLines="0" workbookViewId="0">
      <selection activeCell="D17" sqref="D17"/>
    </sheetView>
  </sheetViews>
  <sheetFormatPr baseColWidth="10" defaultColWidth="8.6640625" defaultRowHeight="13.8" x14ac:dyDescent="0.25"/>
  <cols>
    <col min="1" max="3" width="8.6640625" style="48"/>
    <col min="4" max="4" width="49" style="48" customWidth="1"/>
    <col min="5" max="11" width="8.6640625" style="48"/>
    <col min="12" max="12" width="33" style="48" customWidth="1"/>
    <col min="13" max="16384" width="8.6640625" style="48"/>
  </cols>
  <sheetData>
    <row r="3" spans="4:12" ht="15" customHeight="1" x14ac:dyDescent="0.25">
      <c r="D3" s="128" t="s">
        <v>75</v>
      </c>
      <c r="E3" s="129"/>
      <c r="F3" s="129"/>
      <c r="G3" s="129"/>
      <c r="H3" s="129"/>
      <c r="I3" s="129"/>
      <c r="J3" s="129"/>
      <c r="K3" s="129"/>
      <c r="L3" s="130"/>
    </row>
    <row r="4" spans="4:12" x14ac:dyDescent="0.25">
      <c r="D4" s="131"/>
      <c r="E4" s="132"/>
      <c r="F4" s="132"/>
      <c r="G4" s="132"/>
      <c r="H4" s="132"/>
      <c r="I4" s="132"/>
      <c r="J4" s="132"/>
      <c r="K4" s="132"/>
      <c r="L4" s="133"/>
    </row>
    <row r="5" spans="4:12" ht="16.95" customHeight="1" x14ac:dyDescent="0.25">
      <c r="D5" s="49" t="s">
        <v>76</v>
      </c>
      <c r="E5" s="50" t="s">
        <v>77</v>
      </c>
      <c r="F5" s="51" t="s">
        <v>77</v>
      </c>
      <c r="G5" s="51" t="s">
        <v>77</v>
      </c>
      <c r="H5" s="51" t="s">
        <v>77</v>
      </c>
      <c r="I5" s="51" t="s">
        <v>77</v>
      </c>
      <c r="J5" s="51" t="s">
        <v>77</v>
      </c>
      <c r="K5" s="51" t="s">
        <v>77</v>
      </c>
      <c r="L5" s="52" t="s">
        <v>77</v>
      </c>
    </row>
    <row r="6" spans="4:12" ht="63" customHeight="1" x14ac:dyDescent="0.25">
      <c r="D6" s="53" t="s">
        <v>150</v>
      </c>
      <c r="E6" s="134" t="s">
        <v>78</v>
      </c>
      <c r="F6" s="134"/>
      <c r="G6" s="134"/>
      <c r="H6" s="134"/>
      <c r="I6" s="134"/>
      <c r="J6" s="134"/>
      <c r="K6" s="134"/>
      <c r="L6" s="135"/>
    </row>
    <row r="7" spans="4:12" ht="15.6" x14ac:dyDescent="0.3">
      <c r="D7" s="136" t="s">
        <v>79</v>
      </c>
      <c r="E7" s="137"/>
      <c r="F7" s="137"/>
      <c r="G7" s="137"/>
      <c r="H7" s="137"/>
      <c r="I7" s="137"/>
      <c r="J7" s="137"/>
      <c r="K7" s="137"/>
      <c r="L7" s="138"/>
    </row>
    <row r="8" spans="4:12" ht="58.95" customHeight="1" x14ac:dyDescent="0.25">
      <c r="D8" s="54" t="s">
        <v>80</v>
      </c>
      <c r="E8" s="134" t="s">
        <v>81</v>
      </c>
      <c r="F8" s="134"/>
      <c r="G8" s="134"/>
      <c r="H8" s="134"/>
      <c r="I8" s="134"/>
      <c r="J8" s="134"/>
      <c r="K8" s="134"/>
      <c r="L8" s="135"/>
    </row>
    <row r="9" spans="4:12" ht="259.2" customHeight="1" x14ac:dyDescent="0.25">
      <c r="D9" s="55" t="s">
        <v>82</v>
      </c>
      <c r="E9" s="121" t="s">
        <v>83</v>
      </c>
      <c r="F9" s="121"/>
      <c r="G9" s="121"/>
      <c r="H9" s="121"/>
      <c r="I9" s="121"/>
      <c r="J9" s="121"/>
      <c r="K9" s="121"/>
      <c r="L9" s="122"/>
    </row>
    <row r="10" spans="4:12" ht="39.6" customHeight="1" x14ac:dyDescent="0.25">
      <c r="D10" s="118" t="s">
        <v>84</v>
      </c>
      <c r="E10" s="120" t="s">
        <v>85</v>
      </c>
      <c r="F10" s="121"/>
      <c r="G10" s="121"/>
      <c r="H10" s="121"/>
      <c r="I10" s="121"/>
      <c r="J10" s="121"/>
      <c r="K10" s="121"/>
      <c r="L10" s="122"/>
    </row>
    <row r="11" spans="4:12" ht="72.599999999999994" customHeight="1" x14ac:dyDescent="0.25">
      <c r="D11" s="118"/>
      <c r="E11" s="121" t="s">
        <v>86</v>
      </c>
      <c r="F11" s="121"/>
      <c r="G11" s="121"/>
      <c r="H11" s="121"/>
      <c r="I11" s="121"/>
      <c r="J11" s="121"/>
      <c r="K11" s="121"/>
      <c r="L11" s="122"/>
    </row>
    <row r="12" spans="4:12" ht="71.400000000000006" customHeight="1" x14ac:dyDescent="0.25">
      <c r="D12" s="119"/>
      <c r="E12" s="123" t="s">
        <v>87</v>
      </c>
      <c r="F12" s="123"/>
      <c r="G12" s="123"/>
      <c r="H12" s="123"/>
      <c r="I12" s="123"/>
      <c r="J12" s="123"/>
      <c r="K12" s="123"/>
      <c r="L12" s="124"/>
    </row>
    <row r="13" spans="4:12" ht="103.2" customHeight="1" x14ac:dyDescent="0.25">
      <c r="D13" s="98" t="s">
        <v>88</v>
      </c>
      <c r="E13" s="127" t="s">
        <v>89</v>
      </c>
      <c r="F13" s="127"/>
      <c r="G13" s="127"/>
      <c r="H13" s="127"/>
      <c r="I13" s="127"/>
      <c r="J13" s="127"/>
      <c r="K13" s="127"/>
      <c r="L13" s="127"/>
    </row>
    <row r="14" spans="4:12" ht="57.75" customHeight="1" x14ac:dyDescent="0.25">
      <c r="D14" s="56" t="s">
        <v>90</v>
      </c>
      <c r="E14" s="125" t="s">
        <v>91</v>
      </c>
      <c r="F14" s="125"/>
      <c r="G14" s="125"/>
      <c r="H14" s="125"/>
      <c r="I14" s="125"/>
      <c r="J14" s="125"/>
      <c r="K14" s="125"/>
      <c r="L14" s="126"/>
    </row>
  </sheetData>
  <mergeCells count="11">
    <mergeCell ref="D3:L4"/>
    <mergeCell ref="E6:L6"/>
    <mergeCell ref="D7:L7"/>
    <mergeCell ref="E8:L8"/>
    <mergeCell ref="E9:L9"/>
    <mergeCell ref="D10:D12"/>
    <mergeCell ref="E10:L10"/>
    <mergeCell ref="E11:L11"/>
    <mergeCell ref="E12:L12"/>
    <mergeCell ref="E14:L14"/>
    <mergeCell ref="E13:L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187D5-4D4A-7342-9C32-86916E7D8EB2}">
  <dimension ref="B1:AA28"/>
  <sheetViews>
    <sheetView showGridLines="0" workbookViewId="0">
      <selection activeCell="B21" sqref="B21:H21"/>
    </sheetView>
  </sheetViews>
  <sheetFormatPr baseColWidth="10" defaultColWidth="11.44140625" defaultRowHeight="14.4" x14ac:dyDescent="0.3"/>
  <cols>
    <col min="1" max="1" width="6.109375" customWidth="1"/>
    <col min="6" max="6" width="6.6640625" customWidth="1"/>
    <col min="7" max="7" width="9" customWidth="1"/>
    <col min="8" max="8" width="8.44140625" customWidth="1"/>
    <col min="9" max="9" width="27.109375" customWidth="1"/>
    <col min="10" max="10" width="8.6640625" customWidth="1"/>
    <col min="11" max="11" width="18.6640625" customWidth="1"/>
    <col min="15" max="16" width="10" customWidth="1"/>
    <col min="17" max="17" width="9.6640625" customWidth="1"/>
    <col min="18" max="18" width="26.33203125" customWidth="1"/>
    <col min="19" max="19" width="10" customWidth="1"/>
    <col min="24" max="24" width="8" customWidth="1"/>
    <col min="25" max="25" width="7.44140625" customWidth="1"/>
    <col min="27" max="27" width="29.44140625" customWidth="1"/>
  </cols>
  <sheetData>
    <row r="1" spans="2:27" x14ac:dyDescent="0.3">
      <c r="B1" s="44"/>
      <c r="C1" s="44"/>
      <c r="D1" s="44"/>
      <c r="E1" s="44"/>
      <c r="F1" s="44"/>
      <c r="G1" s="44"/>
      <c r="H1" s="44"/>
      <c r="I1" s="44"/>
    </row>
    <row r="2" spans="2:27" ht="23.4" x14ac:dyDescent="0.45">
      <c r="B2" s="139" t="s">
        <v>92</v>
      </c>
      <c r="C2" s="139"/>
      <c r="D2" s="139"/>
      <c r="E2" s="139"/>
      <c r="F2" s="139"/>
      <c r="G2" s="139"/>
      <c r="H2" s="139"/>
      <c r="I2" s="139"/>
      <c r="K2" s="139" t="s">
        <v>93</v>
      </c>
      <c r="L2" s="139"/>
      <c r="M2" s="139"/>
      <c r="N2" s="139"/>
      <c r="O2" s="139"/>
      <c r="P2" s="139"/>
      <c r="Q2" s="139"/>
      <c r="R2" s="139"/>
      <c r="T2" s="139" t="s">
        <v>94</v>
      </c>
      <c r="U2" s="139"/>
      <c r="V2" s="139"/>
      <c r="W2" s="139"/>
      <c r="X2" s="139"/>
      <c r="Y2" s="139"/>
      <c r="Z2" s="139"/>
      <c r="AA2" s="139"/>
    </row>
    <row r="3" spans="2:27" ht="22.8" x14ac:dyDescent="0.3">
      <c r="B3" s="140" t="s">
        <v>95</v>
      </c>
      <c r="C3" s="141"/>
      <c r="D3" s="141"/>
      <c r="E3" s="141"/>
      <c r="F3" s="141"/>
      <c r="G3" s="141"/>
      <c r="H3" s="142"/>
      <c r="I3" s="37">
        <f>'PROPUESTA ECONOMICA'!P19</f>
        <v>0</v>
      </c>
      <c r="K3" s="140" t="s">
        <v>95</v>
      </c>
      <c r="L3" s="141"/>
      <c r="M3" s="141"/>
      <c r="N3" s="141"/>
      <c r="O3" s="141"/>
      <c r="P3" s="141"/>
      <c r="Q3" s="142"/>
      <c r="R3" s="37">
        <f>'PROPUESTA ECONOMICA'!P21</f>
        <v>0</v>
      </c>
      <c r="T3" s="140" t="s">
        <v>95</v>
      </c>
      <c r="U3" s="141"/>
      <c r="V3" s="141"/>
      <c r="W3" s="141"/>
      <c r="X3" s="141"/>
      <c r="Y3" s="141"/>
      <c r="Z3" s="142"/>
      <c r="AA3" s="37">
        <f>'PROPUESTA ECONOMICA'!P23</f>
        <v>0</v>
      </c>
    </row>
    <row r="4" spans="2:27" ht="22.8" x14ac:dyDescent="0.3">
      <c r="B4" s="38" t="s">
        <v>96</v>
      </c>
      <c r="C4" s="39"/>
      <c r="D4" s="40"/>
      <c r="E4" s="40"/>
      <c r="F4" s="40"/>
      <c r="G4" s="40"/>
      <c r="H4" s="41"/>
      <c r="I4" s="37">
        <f>'PROPUESTA ECONOMICA'!Q19</f>
        <v>0</v>
      </c>
      <c r="K4" s="38" t="s">
        <v>96</v>
      </c>
      <c r="L4" s="39"/>
      <c r="M4" s="40"/>
      <c r="N4" s="40"/>
      <c r="O4" s="40"/>
      <c r="P4" s="40"/>
      <c r="Q4" s="41"/>
      <c r="R4" s="37">
        <f>'PROPUESTA ECONOMICA'!Q21</f>
        <v>0</v>
      </c>
      <c r="T4" s="38" t="s">
        <v>96</v>
      </c>
      <c r="U4" s="39"/>
      <c r="V4" s="40"/>
      <c r="W4" s="40"/>
      <c r="X4" s="40"/>
      <c r="Y4" s="40"/>
      <c r="Z4" s="41"/>
      <c r="AA4" s="37">
        <f>'PROPUESTA ECONOMICA'!Q23</f>
        <v>0</v>
      </c>
    </row>
    <row r="5" spans="2:27" ht="22.8" x14ac:dyDescent="0.3">
      <c r="B5" s="140" t="s">
        <v>97</v>
      </c>
      <c r="C5" s="141"/>
      <c r="D5" s="141"/>
      <c r="E5" s="141"/>
      <c r="F5" s="141"/>
      <c r="G5" s="141"/>
      <c r="H5" s="142"/>
      <c r="I5" s="37">
        <f>'PROPUESTA ECONOMICA'!R19</f>
        <v>0</v>
      </c>
      <c r="K5" s="140" t="s">
        <v>97</v>
      </c>
      <c r="L5" s="141"/>
      <c r="M5" s="141"/>
      <c r="N5" s="141"/>
      <c r="O5" s="141"/>
      <c r="P5" s="141"/>
      <c r="Q5" s="142"/>
      <c r="R5" s="37">
        <f>'PROPUESTA ECONOMICA'!R21</f>
        <v>0</v>
      </c>
      <c r="T5" s="140" t="s">
        <v>97</v>
      </c>
      <c r="U5" s="141"/>
      <c r="V5" s="141"/>
      <c r="W5" s="141"/>
      <c r="X5" s="141"/>
      <c r="Y5" s="141"/>
      <c r="Z5" s="142"/>
      <c r="AA5" s="37">
        <f>'PROPUESTA ECONOMICA'!R23</f>
        <v>0</v>
      </c>
    </row>
    <row r="6" spans="2:27" ht="22.8" x14ac:dyDescent="0.3">
      <c r="B6" s="140" t="s">
        <v>98</v>
      </c>
      <c r="C6" s="141"/>
      <c r="D6" s="141"/>
      <c r="E6" s="141"/>
      <c r="F6" s="141"/>
      <c r="G6" s="141"/>
      <c r="H6" s="142"/>
      <c r="I6" s="37">
        <f>IFERROR('TOTAL PROPUESTA ECONOMICA'!I3/'TOTAL PROPUESTA ECONOMICA'!I13,0)</f>
        <v>0</v>
      </c>
      <c r="K6" s="140" t="s">
        <v>98</v>
      </c>
      <c r="L6" s="141"/>
      <c r="M6" s="141"/>
      <c r="N6" s="141"/>
      <c r="O6" s="141"/>
      <c r="P6" s="141"/>
      <c r="Q6" s="142"/>
      <c r="R6" s="37">
        <f>IFERROR(R3/R13,0)</f>
        <v>0</v>
      </c>
      <c r="T6" s="140" t="s">
        <v>98</v>
      </c>
      <c r="U6" s="141"/>
      <c r="V6" s="141"/>
      <c r="W6" s="141"/>
      <c r="X6" s="141"/>
      <c r="Y6" s="141"/>
      <c r="Z6" s="142"/>
      <c r="AA6" s="37">
        <f>IFERROR(AA3/AA13,0)</f>
        <v>0</v>
      </c>
    </row>
    <row r="7" spans="2:27" ht="22.8" x14ac:dyDescent="0.3">
      <c r="B7" s="140" t="s">
        <v>99</v>
      </c>
      <c r="C7" s="141"/>
      <c r="D7" s="141"/>
      <c r="E7" s="141"/>
      <c r="F7" s="141"/>
      <c r="G7" s="141"/>
      <c r="H7" s="142"/>
      <c r="I7" s="42">
        <f>IFERROR(I4/I3,0)</f>
        <v>0</v>
      </c>
      <c r="K7" s="140" t="s">
        <v>99</v>
      </c>
      <c r="L7" s="141"/>
      <c r="M7" s="141"/>
      <c r="N7" s="141"/>
      <c r="O7" s="141"/>
      <c r="P7" s="141"/>
      <c r="Q7" s="142"/>
      <c r="R7" s="42">
        <f>IFERROR(R4/R3,0)</f>
        <v>0</v>
      </c>
      <c r="T7" s="140" t="s">
        <v>99</v>
      </c>
      <c r="U7" s="141"/>
      <c r="V7" s="141"/>
      <c r="W7" s="141"/>
      <c r="X7" s="141"/>
      <c r="Y7" s="141"/>
      <c r="Z7" s="142"/>
      <c r="AA7" s="42">
        <f>IFERROR(AA4/AA3,0)</f>
        <v>0</v>
      </c>
    </row>
    <row r="8" spans="2:27" ht="22.8" x14ac:dyDescent="0.3">
      <c r="B8" s="140" t="s">
        <v>100</v>
      </c>
      <c r="C8" s="141"/>
      <c r="D8" s="141"/>
      <c r="E8" s="141"/>
      <c r="F8" s="141"/>
      <c r="G8" s="141"/>
      <c r="H8" s="142"/>
      <c r="I8" s="42">
        <f>IFERROR(I5/I3,0)</f>
        <v>0</v>
      </c>
      <c r="K8" s="140" t="s">
        <v>100</v>
      </c>
      <c r="L8" s="141"/>
      <c r="M8" s="141"/>
      <c r="N8" s="141"/>
      <c r="O8" s="141"/>
      <c r="P8" s="141"/>
      <c r="Q8" s="142"/>
      <c r="R8" s="43">
        <f>IFERROR(R5/R3,0)</f>
        <v>0</v>
      </c>
      <c r="T8" s="140" t="s">
        <v>100</v>
      </c>
      <c r="U8" s="141"/>
      <c r="V8" s="141"/>
      <c r="W8" s="141"/>
      <c r="X8" s="141"/>
      <c r="Y8" s="141"/>
      <c r="Z8" s="142"/>
      <c r="AA8" s="42">
        <f>IFERROR(AA5/AA3,0)</f>
        <v>0</v>
      </c>
    </row>
    <row r="9" spans="2:27" ht="22.8" x14ac:dyDescent="0.3">
      <c r="B9" s="140" t="s">
        <v>101</v>
      </c>
      <c r="C9" s="141"/>
      <c r="D9" s="141"/>
      <c r="E9" s="141"/>
      <c r="F9" s="141"/>
      <c r="G9" s="141"/>
      <c r="H9" s="142"/>
      <c r="I9" s="37">
        <f>'PROPUESTA ECONOMICA'!T19</f>
        <v>0</v>
      </c>
      <c r="K9" s="140" t="s">
        <v>101</v>
      </c>
      <c r="L9" s="141"/>
      <c r="M9" s="141"/>
      <c r="N9" s="141"/>
      <c r="O9" s="141"/>
      <c r="P9" s="141"/>
      <c r="Q9" s="142"/>
      <c r="R9" s="37">
        <f>'PROPUESTA ECONOMICA'!T21</f>
        <v>0</v>
      </c>
      <c r="T9" s="140" t="s">
        <v>101</v>
      </c>
      <c r="U9" s="141"/>
      <c r="V9" s="141"/>
      <c r="W9" s="141"/>
      <c r="X9" s="141"/>
      <c r="Y9" s="141"/>
      <c r="Z9" s="142"/>
      <c r="AA9" s="37">
        <f>'PROPUESTA ECONOMICA'!T23</f>
        <v>0</v>
      </c>
    </row>
    <row r="10" spans="2:27" ht="22.8" x14ac:dyDescent="0.3">
      <c r="B10" s="140" t="s">
        <v>102</v>
      </c>
      <c r="C10" s="141"/>
      <c r="D10" s="141"/>
      <c r="E10" s="141"/>
      <c r="F10" s="141"/>
      <c r="G10" s="141"/>
      <c r="H10" s="142"/>
      <c r="I10" s="37">
        <f>'PROPUESTA ECONOMICA'!U19</f>
        <v>0</v>
      </c>
      <c r="K10" s="140" t="s">
        <v>102</v>
      </c>
      <c r="L10" s="141"/>
      <c r="M10" s="141"/>
      <c r="N10" s="141"/>
      <c r="O10" s="141"/>
      <c r="P10" s="141"/>
      <c r="Q10" s="142"/>
      <c r="R10" s="37">
        <f>'PROPUESTA ECONOMICA'!U21</f>
        <v>0</v>
      </c>
      <c r="T10" s="140" t="s">
        <v>102</v>
      </c>
      <c r="U10" s="141"/>
      <c r="V10" s="141"/>
      <c r="W10" s="141"/>
      <c r="X10" s="141"/>
      <c r="Y10" s="141"/>
      <c r="Z10" s="142"/>
      <c r="AA10" s="37">
        <f>'PROPUESTA ECONOMICA'!U23</f>
        <v>0</v>
      </c>
    </row>
    <row r="11" spans="2:27" ht="22.8" x14ac:dyDescent="0.3">
      <c r="B11" s="140" t="s">
        <v>103</v>
      </c>
      <c r="C11" s="141"/>
      <c r="D11" s="141"/>
      <c r="E11" s="141"/>
      <c r="F11" s="141"/>
      <c r="G11" s="141"/>
      <c r="H11" s="142"/>
      <c r="I11" s="43">
        <f>IFERROR(I9/I3,0)</f>
        <v>0</v>
      </c>
      <c r="K11" s="140" t="s">
        <v>103</v>
      </c>
      <c r="L11" s="141"/>
      <c r="M11" s="141"/>
      <c r="N11" s="141"/>
      <c r="O11" s="141"/>
      <c r="P11" s="141"/>
      <c r="Q11" s="142"/>
      <c r="R11" s="43">
        <f>IFERROR(R9/R3,0)</f>
        <v>0</v>
      </c>
      <c r="T11" s="140" t="s">
        <v>103</v>
      </c>
      <c r="U11" s="141"/>
      <c r="V11" s="141"/>
      <c r="W11" s="141"/>
      <c r="X11" s="141"/>
      <c r="Y11" s="141"/>
      <c r="Z11" s="142"/>
      <c r="AA11" s="43">
        <f>IFERROR(AA9/AA3,0)</f>
        <v>0</v>
      </c>
    </row>
    <row r="12" spans="2:27" ht="22.8" x14ac:dyDescent="0.3">
      <c r="B12" s="140" t="s">
        <v>104</v>
      </c>
      <c r="C12" s="141"/>
      <c r="D12" s="141"/>
      <c r="E12" s="141"/>
      <c r="F12" s="141"/>
      <c r="G12" s="141"/>
      <c r="H12" s="142"/>
      <c r="I12" s="42">
        <f>IFERROR(I10/I3,0)</f>
        <v>0</v>
      </c>
      <c r="K12" s="140" t="s">
        <v>104</v>
      </c>
      <c r="L12" s="141"/>
      <c r="M12" s="141"/>
      <c r="N12" s="141"/>
      <c r="O12" s="141"/>
      <c r="P12" s="141"/>
      <c r="Q12" s="142"/>
      <c r="R12" s="42">
        <f>IFERROR(R10/R3,0)</f>
        <v>0</v>
      </c>
      <c r="T12" s="140" t="s">
        <v>104</v>
      </c>
      <c r="U12" s="141"/>
      <c r="V12" s="141"/>
      <c r="W12" s="141"/>
      <c r="X12" s="141"/>
      <c r="Y12" s="141"/>
      <c r="Z12" s="142"/>
      <c r="AA12" s="42">
        <f>IFERROR(AA10/AA3,0)</f>
        <v>0</v>
      </c>
    </row>
    <row r="13" spans="2:27" ht="22.8" x14ac:dyDescent="0.3">
      <c r="B13" s="140" t="s">
        <v>105</v>
      </c>
      <c r="C13" s="141"/>
      <c r="D13" s="141"/>
      <c r="E13" s="141"/>
      <c r="F13" s="141"/>
      <c r="G13" s="141"/>
      <c r="H13" s="142"/>
      <c r="I13" s="45">
        <f>'PROPUESTA ECONOMICA'!G19</f>
        <v>100</v>
      </c>
      <c r="K13" s="140" t="s">
        <v>105</v>
      </c>
      <c r="L13" s="141"/>
      <c r="M13" s="141"/>
      <c r="N13" s="141"/>
      <c r="O13" s="141"/>
      <c r="P13" s="141"/>
      <c r="Q13" s="142"/>
      <c r="R13" s="45">
        <f>'PROPUESTA ECONOMICA'!G21</f>
        <v>0</v>
      </c>
      <c r="T13" s="140" t="s">
        <v>105</v>
      </c>
      <c r="U13" s="141"/>
      <c r="V13" s="141"/>
      <c r="W13" s="141"/>
      <c r="X13" s="141"/>
      <c r="Y13" s="141"/>
      <c r="Z13" s="142"/>
      <c r="AA13" s="45">
        <f>'PROPUESTA ECONOMICA'!G23</f>
        <v>0</v>
      </c>
    </row>
    <row r="14" spans="2:27" ht="22.8" x14ac:dyDescent="0.3">
      <c r="B14" s="140" t="s">
        <v>106</v>
      </c>
      <c r="C14" s="141"/>
      <c r="D14" s="141"/>
      <c r="E14" s="141"/>
      <c r="F14" s="141"/>
      <c r="G14" s="141"/>
      <c r="H14" s="142"/>
      <c r="I14" s="45">
        <f>IFERROR(('PROPUESTA ECONOMICA'!Q19-'PROPUESTA ECONOMICA'!T19)/'PROPUESTA ECONOMICA'!O19,0)</f>
        <v>0</v>
      </c>
      <c r="K14" s="140" t="s">
        <v>106</v>
      </c>
      <c r="L14" s="141"/>
      <c r="M14" s="141"/>
      <c r="N14" s="141"/>
      <c r="O14" s="141"/>
      <c r="P14" s="141"/>
      <c r="Q14" s="142"/>
      <c r="R14" s="45">
        <f>IFERROR(('PROPUESTA ECONOMICA'!Q21-'PROPUESTA ECONOMICA'!T21)/'PROPUESTA ECONOMICA'!O21,0)</f>
        <v>0</v>
      </c>
      <c r="T14" s="140" t="s">
        <v>107</v>
      </c>
      <c r="U14" s="141"/>
      <c r="V14" s="141"/>
      <c r="W14" s="141"/>
      <c r="X14" s="141"/>
      <c r="Y14" s="141"/>
      <c r="Z14" s="142"/>
      <c r="AA14" s="45">
        <f>IFERROR(('PROPUESTA ECONOMICA'!Q23-'PROPUESTA ECONOMICA'!T23)/'PROPUESTA ECONOMICA'!O23,0)</f>
        <v>0</v>
      </c>
    </row>
    <row r="16" spans="2:27" ht="23.4" x14ac:dyDescent="0.45">
      <c r="B16" s="139" t="s">
        <v>108</v>
      </c>
      <c r="C16" s="139"/>
      <c r="D16" s="139"/>
      <c r="E16" s="139"/>
      <c r="F16" s="139"/>
      <c r="G16" s="139"/>
      <c r="H16" s="139"/>
      <c r="I16" s="139"/>
      <c r="K16" s="139" t="s">
        <v>109</v>
      </c>
      <c r="L16" s="139"/>
      <c r="M16" s="139"/>
      <c r="N16" s="139"/>
      <c r="O16" s="139"/>
      <c r="P16" s="139"/>
      <c r="Q16" s="139"/>
      <c r="R16" s="139"/>
    </row>
    <row r="17" spans="2:18" ht="22.8" x14ac:dyDescent="0.3">
      <c r="B17" s="140" t="s">
        <v>95</v>
      </c>
      <c r="C17" s="141"/>
      <c r="D17" s="141"/>
      <c r="E17" s="141"/>
      <c r="F17" s="141"/>
      <c r="G17" s="141"/>
      <c r="H17" s="142"/>
      <c r="I17" s="37">
        <f>'PROPUESTA ECONOMICA'!P20</f>
        <v>0</v>
      </c>
      <c r="K17" s="140" t="s">
        <v>95</v>
      </c>
      <c r="L17" s="141"/>
      <c r="M17" s="141"/>
      <c r="N17" s="141"/>
      <c r="O17" s="141"/>
      <c r="P17" s="141"/>
      <c r="Q17" s="142"/>
      <c r="R17" s="37">
        <f>'PROPUESTA ECONOMICA'!P22</f>
        <v>0</v>
      </c>
    </row>
    <row r="18" spans="2:18" ht="22.8" x14ac:dyDescent="0.3">
      <c r="B18" s="38" t="s">
        <v>96</v>
      </c>
      <c r="C18" s="39"/>
      <c r="D18" s="40"/>
      <c r="E18" s="40"/>
      <c r="F18" s="40"/>
      <c r="G18" s="40"/>
      <c r="H18" s="41"/>
      <c r="I18" s="37">
        <f>'PROPUESTA ECONOMICA'!Q20</f>
        <v>0</v>
      </c>
      <c r="K18" s="38" t="s">
        <v>96</v>
      </c>
      <c r="L18" s="39"/>
      <c r="M18" s="40"/>
      <c r="N18" s="40"/>
      <c r="O18" s="40"/>
      <c r="P18" s="40"/>
      <c r="Q18" s="41"/>
      <c r="R18" s="37">
        <f>'PROPUESTA ECONOMICA'!Q22</f>
        <v>0</v>
      </c>
    </row>
    <row r="19" spans="2:18" ht="22.8" x14ac:dyDescent="0.3">
      <c r="B19" s="140" t="s">
        <v>97</v>
      </c>
      <c r="C19" s="141"/>
      <c r="D19" s="141"/>
      <c r="E19" s="141"/>
      <c r="F19" s="141"/>
      <c r="G19" s="141"/>
      <c r="H19" s="142"/>
      <c r="I19" s="37">
        <f>'PROPUESTA ECONOMICA'!R20</f>
        <v>0</v>
      </c>
      <c r="K19" s="140" t="s">
        <v>97</v>
      </c>
      <c r="L19" s="141"/>
      <c r="M19" s="141"/>
      <c r="N19" s="141"/>
      <c r="O19" s="141"/>
      <c r="P19" s="141"/>
      <c r="Q19" s="142"/>
      <c r="R19" s="37">
        <f>'PROPUESTA ECONOMICA'!R22</f>
        <v>0</v>
      </c>
    </row>
    <row r="20" spans="2:18" ht="22.8" x14ac:dyDescent="0.3">
      <c r="B20" s="140" t="s">
        <v>98</v>
      </c>
      <c r="C20" s="141"/>
      <c r="D20" s="141"/>
      <c r="E20" s="141"/>
      <c r="F20" s="141"/>
      <c r="G20" s="141"/>
      <c r="H20" s="142"/>
      <c r="I20" s="37">
        <f>IFERROR(I17/I27,0)</f>
        <v>0</v>
      </c>
      <c r="K20" s="140" t="s">
        <v>98</v>
      </c>
      <c r="L20" s="141"/>
      <c r="M20" s="141"/>
      <c r="N20" s="141"/>
      <c r="O20" s="141"/>
      <c r="P20" s="141"/>
      <c r="Q20" s="142"/>
      <c r="R20" s="37">
        <f>IFERROR(R17/R27,0)</f>
        <v>0</v>
      </c>
    </row>
    <row r="21" spans="2:18" ht="22.8" x14ac:dyDescent="0.3">
      <c r="B21" s="140" t="s">
        <v>99</v>
      </c>
      <c r="C21" s="141"/>
      <c r="D21" s="141"/>
      <c r="E21" s="141"/>
      <c r="F21" s="141"/>
      <c r="G21" s="141"/>
      <c r="H21" s="142"/>
      <c r="I21" s="42">
        <f>IFERROR(I18/I17,0)</f>
        <v>0</v>
      </c>
      <c r="K21" s="140" t="s">
        <v>99</v>
      </c>
      <c r="L21" s="141"/>
      <c r="M21" s="141"/>
      <c r="N21" s="141"/>
      <c r="O21" s="141"/>
      <c r="P21" s="141"/>
      <c r="Q21" s="142"/>
      <c r="R21" s="42">
        <f>IFERROR(R18/R17,0)</f>
        <v>0</v>
      </c>
    </row>
    <row r="22" spans="2:18" ht="22.8" x14ac:dyDescent="0.3">
      <c r="B22" s="140" t="s">
        <v>100</v>
      </c>
      <c r="C22" s="141"/>
      <c r="D22" s="141"/>
      <c r="E22" s="141"/>
      <c r="F22" s="141"/>
      <c r="G22" s="141"/>
      <c r="H22" s="142"/>
      <c r="I22" s="42">
        <f>IFERROR(I19/I17,0)</f>
        <v>0</v>
      </c>
      <c r="K22" s="140" t="s">
        <v>100</v>
      </c>
      <c r="L22" s="141"/>
      <c r="M22" s="141"/>
      <c r="N22" s="141"/>
      <c r="O22" s="141"/>
      <c r="P22" s="141"/>
      <c r="Q22" s="142"/>
      <c r="R22" s="42">
        <f>IFERROR(R19/R17,0)</f>
        <v>0</v>
      </c>
    </row>
    <row r="23" spans="2:18" ht="22.8" x14ac:dyDescent="0.3">
      <c r="B23" s="140" t="s">
        <v>101</v>
      </c>
      <c r="C23" s="141"/>
      <c r="D23" s="141"/>
      <c r="E23" s="141"/>
      <c r="F23" s="141"/>
      <c r="G23" s="141"/>
      <c r="H23" s="142"/>
      <c r="I23" s="37">
        <f>'PROPUESTA ECONOMICA'!T20</f>
        <v>0</v>
      </c>
      <c r="K23" s="140" t="s">
        <v>101</v>
      </c>
      <c r="L23" s="141"/>
      <c r="M23" s="141"/>
      <c r="N23" s="141"/>
      <c r="O23" s="141"/>
      <c r="P23" s="141"/>
      <c r="Q23" s="142"/>
      <c r="R23" s="37">
        <f>'PROPUESTA ECONOMICA'!T22</f>
        <v>0</v>
      </c>
    </row>
    <row r="24" spans="2:18" ht="22.8" x14ac:dyDescent="0.3">
      <c r="B24" s="140" t="s">
        <v>102</v>
      </c>
      <c r="C24" s="141"/>
      <c r="D24" s="141"/>
      <c r="E24" s="141"/>
      <c r="F24" s="141"/>
      <c r="G24" s="141"/>
      <c r="H24" s="142"/>
      <c r="I24" s="37">
        <f>'PROPUESTA ECONOMICA'!U20</f>
        <v>0</v>
      </c>
      <c r="K24" s="140" t="s">
        <v>102</v>
      </c>
      <c r="L24" s="141"/>
      <c r="M24" s="141"/>
      <c r="N24" s="141"/>
      <c r="O24" s="141"/>
      <c r="P24" s="141"/>
      <c r="Q24" s="142"/>
      <c r="R24" s="37">
        <f>'PROPUESTA ECONOMICA'!U22</f>
        <v>0</v>
      </c>
    </row>
    <row r="25" spans="2:18" ht="22.8" x14ac:dyDescent="0.3">
      <c r="B25" s="140" t="s">
        <v>103</v>
      </c>
      <c r="C25" s="141"/>
      <c r="D25" s="141"/>
      <c r="E25" s="141"/>
      <c r="F25" s="141"/>
      <c r="G25" s="141"/>
      <c r="H25" s="142"/>
      <c r="I25" s="43">
        <f>IFERROR(I23/I17,0)</f>
        <v>0</v>
      </c>
      <c r="K25" s="140" t="s">
        <v>103</v>
      </c>
      <c r="L25" s="141"/>
      <c r="M25" s="141"/>
      <c r="N25" s="141"/>
      <c r="O25" s="141"/>
      <c r="P25" s="141"/>
      <c r="Q25" s="142"/>
      <c r="R25" s="43">
        <f>IFERROR(R23/R17,0)</f>
        <v>0</v>
      </c>
    </row>
    <row r="26" spans="2:18" ht="22.8" x14ac:dyDescent="0.3">
      <c r="B26" s="140" t="s">
        <v>104</v>
      </c>
      <c r="C26" s="141"/>
      <c r="D26" s="141"/>
      <c r="E26" s="141"/>
      <c r="F26" s="141"/>
      <c r="G26" s="141"/>
      <c r="H26" s="142"/>
      <c r="I26" s="42">
        <f>IFERROR(I24/I17,0)</f>
        <v>0</v>
      </c>
      <c r="K26" s="140" t="s">
        <v>104</v>
      </c>
      <c r="L26" s="141"/>
      <c r="M26" s="141"/>
      <c r="N26" s="141"/>
      <c r="O26" s="141"/>
      <c r="P26" s="141"/>
      <c r="Q26" s="142"/>
      <c r="R26" s="42">
        <f>IFERROR(R24/R17,0)</f>
        <v>0</v>
      </c>
    </row>
    <row r="27" spans="2:18" ht="22.8" x14ac:dyDescent="0.3">
      <c r="B27" s="140" t="s">
        <v>105</v>
      </c>
      <c r="C27" s="141"/>
      <c r="D27" s="141"/>
      <c r="E27" s="141"/>
      <c r="F27" s="141"/>
      <c r="G27" s="141"/>
      <c r="H27" s="142"/>
      <c r="I27" s="45">
        <f>'PROPUESTA ECONOMICA'!G20</f>
        <v>0</v>
      </c>
      <c r="K27" s="140" t="s">
        <v>105</v>
      </c>
      <c r="L27" s="141"/>
      <c r="M27" s="141"/>
      <c r="N27" s="141"/>
      <c r="O27" s="141"/>
      <c r="P27" s="141"/>
      <c r="Q27" s="142"/>
      <c r="R27" s="45">
        <f>'PROPUESTA ECONOMICA'!G22</f>
        <v>0</v>
      </c>
    </row>
    <row r="28" spans="2:18" ht="22.8" x14ac:dyDescent="0.3">
      <c r="B28" s="140" t="s">
        <v>106</v>
      </c>
      <c r="C28" s="141"/>
      <c r="D28" s="141"/>
      <c r="E28" s="141"/>
      <c r="F28" s="141"/>
      <c r="G28" s="141"/>
      <c r="H28" s="142"/>
      <c r="I28" s="45">
        <f>IFERROR(('PROPUESTA ECONOMICA'!Q20-'PROPUESTA ECONOMICA'!T20)/'PROPUESTA ECONOMICA'!O20,0)</f>
        <v>0</v>
      </c>
      <c r="K28" s="140" t="s">
        <v>106</v>
      </c>
      <c r="L28" s="141"/>
      <c r="M28" s="141"/>
      <c r="N28" s="141"/>
      <c r="O28" s="141"/>
      <c r="P28" s="141"/>
      <c r="Q28" s="142"/>
      <c r="R28" s="45">
        <f>IFERROR(('PROPUESTA ECONOMICA'!Q22-'PROPUESTA ECONOMICA'!T22)/'PROPUESTA ECONOMICA'!O22,0)</f>
        <v>0</v>
      </c>
    </row>
  </sheetData>
  <mergeCells count="60">
    <mergeCell ref="B14:H14"/>
    <mergeCell ref="K28:Q28"/>
    <mergeCell ref="K26:Q26"/>
    <mergeCell ref="K27:Q27"/>
    <mergeCell ref="T2:AA2"/>
    <mergeCell ref="T3:Z3"/>
    <mergeCell ref="T5:Z5"/>
    <mergeCell ref="T6:Z6"/>
    <mergeCell ref="T7:Z7"/>
    <mergeCell ref="T8:Z8"/>
    <mergeCell ref="T9:Z9"/>
    <mergeCell ref="T10:Z10"/>
    <mergeCell ref="T11:Z11"/>
    <mergeCell ref="T12:Z12"/>
    <mergeCell ref="T13:Z13"/>
    <mergeCell ref="T14:Z14"/>
    <mergeCell ref="K23:Q23"/>
    <mergeCell ref="K24:Q24"/>
    <mergeCell ref="K25:Q25"/>
    <mergeCell ref="K17:Q17"/>
    <mergeCell ref="K19:Q19"/>
    <mergeCell ref="K20:Q20"/>
    <mergeCell ref="K21:Q21"/>
    <mergeCell ref="K22:Q22"/>
    <mergeCell ref="K13:Q13"/>
    <mergeCell ref="K14:Q14"/>
    <mergeCell ref="K16:R16"/>
    <mergeCell ref="K8:Q8"/>
    <mergeCell ref="K9:Q9"/>
    <mergeCell ref="K10:Q10"/>
    <mergeCell ref="K11:Q11"/>
    <mergeCell ref="K12:Q12"/>
    <mergeCell ref="K2:R2"/>
    <mergeCell ref="K3:Q3"/>
    <mergeCell ref="K5:Q5"/>
    <mergeCell ref="K6:Q6"/>
    <mergeCell ref="K7:Q7"/>
    <mergeCell ref="B27:H27"/>
    <mergeCell ref="B28:H28"/>
    <mergeCell ref="B22:H22"/>
    <mergeCell ref="B23:H23"/>
    <mergeCell ref="B24:H24"/>
    <mergeCell ref="B25:H25"/>
    <mergeCell ref="B26:H26"/>
    <mergeCell ref="B16:I16"/>
    <mergeCell ref="B17:H17"/>
    <mergeCell ref="B19:H19"/>
    <mergeCell ref="B20:H20"/>
    <mergeCell ref="B21:H21"/>
    <mergeCell ref="B2:I2"/>
    <mergeCell ref="B13:H13"/>
    <mergeCell ref="B3:H3"/>
    <mergeCell ref="B5:H5"/>
    <mergeCell ref="B6:H6"/>
    <mergeCell ref="B7:H7"/>
    <mergeCell ref="B8:H8"/>
    <mergeCell ref="B9:H9"/>
    <mergeCell ref="B10:H10"/>
    <mergeCell ref="B11:H11"/>
    <mergeCell ref="B12:H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23A1-8CDA-D44A-A740-382C88FA827F}">
  <dimension ref="B2:I14"/>
  <sheetViews>
    <sheetView workbookViewId="0">
      <selection activeCell="K20" sqref="K20"/>
    </sheetView>
  </sheetViews>
  <sheetFormatPr baseColWidth="10" defaultColWidth="11.44140625" defaultRowHeight="14.4" x14ac:dyDescent="0.3"/>
  <cols>
    <col min="9" max="9" width="24" customWidth="1"/>
  </cols>
  <sheetData>
    <row r="2" spans="2:9" ht="23.4" x14ac:dyDescent="0.45">
      <c r="B2" s="139" t="s">
        <v>110</v>
      </c>
      <c r="C2" s="139"/>
      <c r="D2" s="139"/>
      <c r="E2" s="139"/>
      <c r="F2" s="139"/>
      <c r="G2" s="139"/>
      <c r="H2" s="139"/>
      <c r="I2" s="139"/>
    </row>
    <row r="3" spans="2:9" ht="22.8" x14ac:dyDescent="0.3">
      <c r="B3" s="140" t="s">
        <v>95</v>
      </c>
      <c r="C3" s="141"/>
      <c r="D3" s="141"/>
      <c r="E3" s="141"/>
      <c r="F3" s="141"/>
      <c r="G3" s="141"/>
      <c r="H3" s="142"/>
      <c r="I3" s="37">
        <f>'PROPUESTA ECONOMICA'!P24</f>
        <v>0</v>
      </c>
    </row>
    <row r="4" spans="2:9" ht="22.8" x14ac:dyDescent="0.3">
      <c r="B4" s="38" t="s">
        <v>96</v>
      </c>
      <c r="C4" s="39"/>
      <c r="D4" s="40"/>
      <c r="E4" s="40"/>
      <c r="F4" s="40"/>
      <c r="G4" s="40"/>
      <c r="H4" s="41"/>
      <c r="I4" s="37">
        <f>'PROPUESTA ECONOMICA'!Q24</f>
        <v>0</v>
      </c>
    </row>
    <row r="5" spans="2:9" ht="22.8" x14ac:dyDescent="0.3">
      <c r="B5" s="140" t="s">
        <v>97</v>
      </c>
      <c r="C5" s="141"/>
      <c r="D5" s="141"/>
      <c r="E5" s="141"/>
      <c r="F5" s="141"/>
      <c r="G5" s="141"/>
      <c r="H5" s="142"/>
      <c r="I5" s="37">
        <f>'PROPUESTA ECONOMICA'!R24</f>
        <v>0</v>
      </c>
    </row>
    <row r="6" spans="2:9" ht="22.8" x14ac:dyDescent="0.3">
      <c r="B6" s="140" t="s">
        <v>98</v>
      </c>
      <c r="C6" s="141"/>
      <c r="D6" s="141"/>
      <c r="E6" s="141"/>
      <c r="F6" s="141"/>
      <c r="G6" s="141"/>
      <c r="H6" s="142"/>
      <c r="I6" s="37">
        <f>IFERROR(I3/I13,0)</f>
        <v>0</v>
      </c>
    </row>
    <row r="7" spans="2:9" ht="22.8" x14ac:dyDescent="0.3">
      <c r="B7" s="140" t="s">
        <v>99</v>
      </c>
      <c r="C7" s="141"/>
      <c r="D7" s="141"/>
      <c r="E7" s="141"/>
      <c r="F7" s="141"/>
      <c r="G7" s="141"/>
      <c r="H7" s="142"/>
      <c r="I7" s="42">
        <f>IFERROR(I4/I3,0)</f>
        <v>0</v>
      </c>
    </row>
    <row r="8" spans="2:9" ht="22.8" x14ac:dyDescent="0.3">
      <c r="B8" s="140" t="s">
        <v>100</v>
      </c>
      <c r="C8" s="141"/>
      <c r="D8" s="141"/>
      <c r="E8" s="141"/>
      <c r="F8" s="141"/>
      <c r="G8" s="141"/>
      <c r="H8" s="142"/>
      <c r="I8" s="42">
        <f>IFERROR(I5/I3,0)</f>
        <v>0</v>
      </c>
    </row>
    <row r="9" spans="2:9" ht="22.8" x14ac:dyDescent="0.3">
      <c r="B9" s="140" t="s">
        <v>101</v>
      </c>
      <c r="C9" s="141"/>
      <c r="D9" s="141"/>
      <c r="E9" s="141"/>
      <c r="F9" s="141"/>
      <c r="G9" s="141"/>
      <c r="H9" s="142"/>
      <c r="I9" s="37">
        <f>'PROPUESTA ECONOMICA'!T24</f>
        <v>0</v>
      </c>
    </row>
    <row r="10" spans="2:9" ht="22.8" x14ac:dyDescent="0.3">
      <c r="B10" s="140" t="s">
        <v>102</v>
      </c>
      <c r="C10" s="141"/>
      <c r="D10" s="141"/>
      <c r="E10" s="141"/>
      <c r="F10" s="141"/>
      <c r="G10" s="141"/>
      <c r="H10" s="142"/>
      <c r="I10" s="37">
        <f>'PROPUESTA ECONOMICA'!U24</f>
        <v>0</v>
      </c>
    </row>
    <row r="11" spans="2:9" ht="22.8" x14ac:dyDescent="0.3">
      <c r="B11" s="140" t="s">
        <v>103</v>
      </c>
      <c r="C11" s="141"/>
      <c r="D11" s="141"/>
      <c r="E11" s="141"/>
      <c r="F11" s="141"/>
      <c r="G11" s="141"/>
      <c r="H11" s="142"/>
      <c r="I11" s="43">
        <f>IFERROR(I9/I3,0)</f>
        <v>0</v>
      </c>
    </row>
    <row r="12" spans="2:9" ht="22.8" x14ac:dyDescent="0.3">
      <c r="B12" s="140" t="s">
        <v>104</v>
      </c>
      <c r="C12" s="141"/>
      <c r="D12" s="141"/>
      <c r="E12" s="141"/>
      <c r="F12" s="141"/>
      <c r="G12" s="141"/>
      <c r="H12" s="142"/>
      <c r="I12" s="42">
        <f>IFERROR(I10/I3,0)</f>
        <v>0</v>
      </c>
    </row>
    <row r="13" spans="2:9" ht="22.8" x14ac:dyDescent="0.3">
      <c r="B13" s="140" t="s">
        <v>105</v>
      </c>
      <c r="C13" s="141"/>
      <c r="D13" s="141"/>
      <c r="E13" s="141"/>
      <c r="F13" s="141"/>
      <c r="G13" s="141"/>
      <c r="H13" s="142"/>
      <c r="I13" s="45">
        <f>'PROPUESTA ECONOMICA'!G24</f>
        <v>100</v>
      </c>
    </row>
    <row r="14" spans="2:9" ht="22.8" x14ac:dyDescent="0.3">
      <c r="B14" s="143"/>
      <c r="C14" s="144"/>
      <c r="D14" s="144"/>
      <c r="E14" s="144"/>
      <c r="F14" s="144"/>
      <c r="G14" s="144"/>
      <c r="H14" s="144"/>
      <c r="I14" s="145"/>
    </row>
  </sheetData>
  <mergeCells count="12">
    <mergeCell ref="B14:I14"/>
    <mergeCell ref="B2:I2"/>
    <mergeCell ref="B3:H3"/>
    <mergeCell ref="B5:H5"/>
    <mergeCell ref="B6:H6"/>
    <mergeCell ref="B7:H7"/>
    <mergeCell ref="B8:H8"/>
    <mergeCell ref="B9:H9"/>
    <mergeCell ref="B10:H10"/>
    <mergeCell ref="B11:H11"/>
    <mergeCell ref="B12:H12"/>
    <mergeCell ref="B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98A3-FB39-D143-B30C-853636B2126E}">
  <dimension ref="A1:W37"/>
  <sheetViews>
    <sheetView showGridLines="0" tabSelected="1" topLeftCell="B1" zoomScale="80" zoomScaleNormal="80" workbookViewId="0">
      <selection activeCell="I7" sqref="I7"/>
    </sheetView>
  </sheetViews>
  <sheetFormatPr baseColWidth="10" defaultColWidth="11.44140625" defaultRowHeight="14.25" customHeight="1" x14ac:dyDescent="0.3"/>
  <cols>
    <col min="1" max="1" width="4.44140625" style="9" customWidth="1"/>
    <col min="2" max="2" width="6.44140625" style="8" customWidth="1"/>
    <col min="3" max="3" width="64.33203125" style="8" customWidth="1"/>
    <col min="4" max="4" width="51.44140625" style="8" customWidth="1"/>
    <col min="5" max="6" width="15.44140625" style="8" customWidth="1"/>
    <col min="7" max="7" width="13.6640625" style="8" customWidth="1"/>
    <col min="8" max="8" width="15.44140625" style="8" customWidth="1"/>
    <col min="9" max="9" width="19.109375" style="8" customWidth="1"/>
    <col min="10" max="10" width="18.6640625" style="8" customWidth="1"/>
    <col min="11" max="11" width="19.109375" style="8" customWidth="1"/>
    <col min="12" max="12" width="21" style="8" customWidth="1"/>
    <col min="13" max="13" width="20.44140625" style="8" customWidth="1"/>
    <col min="14" max="14" width="28.33203125" style="8" customWidth="1"/>
    <col min="15" max="15" width="24.44140625" style="8" customWidth="1"/>
    <col min="16" max="16" width="26.109375" style="8" customWidth="1"/>
    <col min="17" max="17" width="29.6640625" style="8" customWidth="1"/>
    <col min="18" max="18" width="32.109375" style="8" customWidth="1"/>
    <col min="19" max="19" width="18.5546875" style="8" customWidth="1"/>
    <col min="20" max="20" width="17.6640625" style="8" customWidth="1"/>
    <col min="21" max="21" width="17" style="8" customWidth="1"/>
    <col min="22" max="22" width="15.33203125" style="8" customWidth="1"/>
    <col min="23" max="23" width="16.6640625" style="8" customWidth="1"/>
    <col min="24" max="16384" width="11.44140625" style="8"/>
  </cols>
  <sheetData>
    <row r="1" spans="1:23" ht="18" customHeight="1" x14ac:dyDescent="0.25">
      <c r="A1" s="34"/>
      <c r="B1" s="172"/>
      <c r="C1" s="173"/>
      <c r="D1" s="160" t="s">
        <v>152</v>
      </c>
      <c r="E1" s="161"/>
      <c r="F1" s="161"/>
      <c r="G1" s="161"/>
      <c r="H1" s="161"/>
      <c r="I1" s="161"/>
      <c r="J1" s="161"/>
      <c r="K1" s="161"/>
      <c r="L1" s="161"/>
      <c r="M1" s="161"/>
      <c r="N1" s="161"/>
      <c r="O1" s="161"/>
      <c r="P1" s="161"/>
      <c r="R1" s="46"/>
      <c r="U1" s="168" t="s">
        <v>111</v>
      </c>
      <c r="V1" s="169"/>
      <c r="W1" s="100" t="s">
        <v>151</v>
      </c>
    </row>
    <row r="2" spans="1:23" ht="13.95" customHeight="1" x14ac:dyDescent="0.25">
      <c r="B2" s="174"/>
      <c r="C2" s="175"/>
      <c r="D2" s="162"/>
      <c r="E2" s="163"/>
      <c r="F2" s="163"/>
      <c r="G2" s="163"/>
      <c r="H2" s="163"/>
      <c r="I2" s="163"/>
      <c r="J2" s="163"/>
      <c r="K2" s="163"/>
      <c r="L2" s="163"/>
      <c r="M2" s="163"/>
      <c r="N2" s="163"/>
      <c r="O2" s="163"/>
      <c r="P2" s="163"/>
      <c r="R2" s="88"/>
      <c r="U2" s="168" t="s">
        <v>112</v>
      </c>
      <c r="V2" s="169"/>
      <c r="W2" s="100">
        <v>1</v>
      </c>
    </row>
    <row r="3" spans="1:23" ht="12" customHeight="1" x14ac:dyDescent="0.25">
      <c r="B3" s="174"/>
      <c r="C3" s="175"/>
      <c r="D3" s="162"/>
      <c r="E3" s="163"/>
      <c r="F3" s="163"/>
      <c r="G3" s="163"/>
      <c r="H3" s="163"/>
      <c r="I3" s="163"/>
      <c r="J3" s="163"/>
      <c r="K3" s="163"/>
      <c r="L3" s="163"/>
      <c r="M3" s="163"/>
      <c r="N3" s="163"/>
      <c r="O3" s="163"/>
      <c r="P3" s="163"/>
      <c r="R3" s="89"/>
      <c r="U3" s="168" t="s">
        <v>113</v>
      </c>
      <c r="V3" s="169"/>
      <c r="W3" s="99">
        <v>46049</v>
      </c>
    </row>
    <row r="4" spans="1:23" ht="14.7" customHeight="1" x14ac:dyDescent="0.25">
      <c r="B4" s="176"/>
      <c r="C4" s="177"/>
      <c r="D4" s="164"/>
      <c r="E4" s="165"/>
      <c r="F4" s="165"/>
      <c r="G4" s="165"/>
      <c r="H4" s="165"/>
      <c r="I4" s="165"/>
      <c r="J4" s="165"/>
      <c r="K4" s="165"/>
      <c r="L4" s="165"/>
      <c r="M4" s="165"/>
      <c r="N4" s="165"/>
      <c r="O4" s="165"/>
      <c r="P4" s="165"/>
      <c r="Q4" s="86"/>
      <c r="R4" s="47"/>
      <c r="S4" s="86"/>
      <c r="T4" s="86"/>
      <c r="U4" s="170" t="s">
        <v>114</v>
      </c>
      <c r="V4" s="171"/>
      <c r="W4" s="33" t="s">
        <v>115</v>
      </c>
    </row>
    <row r="5" spans="1:23" ht="15.6" x14ac:dyDescent="0.3">
      <c r="B5" s="178" t="s">
        <v>116</v>
      </c>
      <c r="C5" s="179"/>
      <c r="D5" s="35"/>
      <c r="E5" s="90"/>
      <c r="F5" s="90"/>
      <c r="G5" s="90"/>
      <c r="H5" s="90"/>
      <c r="I5" s="90"/>
      <c r="J5" s="91"/>
      <c r="K5" s="91"/>
      <c r="L5" s="91"/>
      <c r="M5" s="91"/>
      <c r="N5" s="91"/>
      <c r="O5" s="91"/>
      <c r="P5" s="91"/>
      <c r="Q5" s="91"/>
      <c r="W5" s="87"/>
    </row>
    <row r="6" spans="1:23" ht="15.6" x14ac:dyDescent="0.3">
      <c r="B6" s="180" t="s">
        <v>117</v>
      </c>
      <c r="C6" s="181"/>
      <c r="D6" s="26"/>
      <c r="E6" s="12"/>
      <c r="F6" s="12"/>
      <c r="G6" s="12"/>
      <c r="H6" s="90"/>
      <c r="I6" s="90"/>
      <c r="J6" s="91"/>
      <c r="K6" s="91"/>
      <c r="L6" s="91"/>
      <c r="M6" s="91"/>
      <c r="N6" s="91"/>
      <c r="O6" s="91"/>
      <c r="P6" s="91"/>
      <c r="Q6" s="91"/>
      <c r="W6" s="87"/>
    </row>
    <row r="7" spans="1:23" ht="15.6" x14ac:dyDescent="0.3">
      <c r="B7" s="180" t="s">
        <v>118</v>
      </c>
      <c r="C7" s="181"/>
      <c r="D7" s="30"/>
      <c r="E7" s="90"/>
      <c r="F7" s="90"/>
      <c r="G7" s="90"/>
      <c r="H7" s="90"/>
      <c r="I7" s="90"/>
      <c r="J7" s="91"/>
      <c r="K7" s="91"/>
      <c r="L7" s="91"/>
      <c r="M7" s="91"/>
      <c r="N7" s="91"/>
      <c r="O7" s="91"/>
      <c r="P7" s="91"/>
      <c r="Q7" s="91"/>
      <c r="W7" s="87"/>
    </row>
    <row r="8" spans="1:23" ht="15.6" x14ac:dyDescent="0.3">
      <c r="B8" s="146" t="s">
        <v>119</v>
      </c>
      <c r="C8" s="146"/>
      <c r="D8" s="30"/>
      <c r="E8" s="90"/>
      <c r="F8" s="90"/>
      <c r="G8" s="90"/>
      <c r="H8" s="90"/>
      <c r="I8" s="90"/>
      <c r="J8" s="91"/>
      <c r="K8" s="91"/>
      <c r="L8" s="91"/>
      <c r="M8" s="91"/>
      <c r="N8" s="91"/>
      <c r="O8" s="91"/>
      <c r="P8" s="91"/>
      <c r="Q8" s="91"/>
      <c r="W8" s="87"/>
    </row>
    <row r="9" spans="1:23" ht="15.6" x14ac:dyDescent="0.3">
      <c r="B9" s="146" t="s">
        <v>120</v>
      </c>
      <c r="C9" s="146"/>
      <c r="D9" s="30"/>
      <c r="E9" s="12"/>
      <c r="F9" s="12"/>
      <c r="G9" s="12"/>
      <c r="H9" s="90"/>
      <c r="I9" s="90"/>
      <c r="J9" s="91"/>
      <c r="K9" s="91"/>
      <c r="L9" s="91"/>
      <c r="M9" s="91"/>
      <c r="N9" s="91"/>
      <c r="O9" s="91"/>
      <c r="P9" s="91"/>
      <c r="Q9" s="91"/>
      <c r="W9" s="87"/>
    </row>
    <row r="10" spans="1:23" ht="15.6" x14ac:dyDescent="0.3">
      <c r="B10" s="146" t="s">
        <v>121</v>
      </c>
      <c r="C10" s="146"/>
      <c r="D10" s="30"/>
      <c r="E10" s="90"/>
      <c r="F10" s="90"/>
      <c r="G10" s="90"/>
      <c r="H10" s="90"/>
      <c r="I10" s="90"/>
      <c r="J10" s="91"/>
      <c r="K10" s="91"/>
      <c r="L10" s="91"/>
      <c r="M10" s="91"/>
      <c r="N10" s="91"/>
      <c r="O10" s="91"/>
      <c r="P10" s="91"/>
      <c r="Q10" s="91"/>
      <c r="W10" s="87"/>
    </row>
    <row r="11" spans="1:23" ht="15.6" x14ac:dyDescent="0.3">
      <c r="B11" s="146" t="s">
        <v>122</v>
      </c>
      <c r="C11" s="146"/>
      <c r="D11" s="31"/>
      <c r="E11" s="92"/>
      <c r="F11" s="92"/>
      <c r="G11" s="92"/>
      <c r="H11" s="90"/>
      <c r="I11" s="90"/>
      <c r="J11" s="91"/>
      <c r="K11" s="91"/>
      <c r="L11" s="91"/>
      <c r="M11" s="91"/>
      <c r="N11" s="91"/>
      <c r="O11" s="91"/>
      <c r="P11" s="91"/>
      <c r="Q11" s="91"/>
      <c r="W11" s="87"/>
    </row>
    <row r="12" spans="1:23" ht="13.8" x14ac:dyDescent="0.3">
      <c r="W12" s="87"/>
    </row>
    <row r="13" spans="1:23" ht="18.45" customHeight="1" x14ac:dyDescent="0.3">
      <c r="A13" s="36"/>
      <c r="B13" s="93" t="s">
        <v>123</v>
      </c>
      <c r="C13" s="93"/>
      <c r="D13" s="93"/>
      <c r="E13" s="149"/>
      <c r="F13" s="149"/>
      <c r="G13" s="149"/>
      <c r="H13" s="149"/>
      <c r="I13" s="149"/>
      <c r="J13" s="149"/>
      <c r="K13" s="149"/>
      <c r="L13" s="149"/>
      <c r="M13" s="149"/>
      <c r="N13" s="149"/>
      <c r="O13" s="149"/>
      <c r="P13" s="149"/>
      <c r="Q13" s="149"/>
      <c r="R13" s="149"/>
      <c r="S13" s="149"/>
      <c r="T13" s="149"/>
      <c r="U13" s="149"/>
      <c r="V13" s="149"/>
      <c r="W13" s="150"/>
    </row>
    <row r="14" spans="1:23" ht="13.8" x14ac:dyDescent="0.3">
      <c r="W14" s="87"/>
    </row>
    <row r="15" spans="1:23" ht="27.45" customHeight="1" x14ac:dyDescent="0.3">
      <c r="B15" s="147" t="s">
        <v>7</v>
      </c>
      <c r="C15" s="147"/>
      <c r="D15" s="147"/>
      <c r="E15" s="147"/>
      <c r="F15" s="147"/>
      <c r="G15" s="147"/>
      <c r="H15" s="147"/>
      <c r="I15" s="147"/>
      <c r="J15" s="147"/>
      <c r="K15" s="147"/>
      <c r="L15" s="147"/>
      <c r="M15" s="147"/>
      <c r="N15" s="147"/>
      <c r="O15" s="147"/>
      <c r="P15" s="147"/>
      <c r="Q15" s="147"/>
      <c r="R15" s="148"/>
      <c r="S15" s="196" t="s">
        <v>124</v>
      </c>
      <c r="T15" s="152" t="s">
        <v>125</v>
      </c>
      <c r="U15" s="152" t="s">
        <v>126</v>
      </c>
      <c r="V15" s="152" t="s">
        <v>103</v>
      </c>
      <c r="W15" s="189" t="s">
        <v>104</v>
      </c>
    </row>
    <row r="16" spans="1:23" ht="42" customHeight="1" x14ac:dyDescent="0.3">
      <c r="B16" s="151" t="s">
        <v>127</v>
      </c>
      <c r="C16" s="151" t="s">
        <v>128</v>
      </c>
      <c r="D16" s="151" t="s">
        <v>129</v>
      </c>
      <c r="E16" s="151" t="s">
        <v>130</v>
      </c>
      <c r="F16" s="151" t="s">
        <v>45</v>
      </c>
      <c r="G16" s="151" t="s">
        <v>131</v>
      </c>
      <c r="H16" s="151" t="s">
        <v>132</v>
      </c>
      <c r="I16" s="151"/>
      <c r="J16" s="151"/>
      <c r="K16" s="151"/>
      <c r="L16" s="151" t="s">
        <v>133</v>
      </c>
      <c r="M16" s="151"/>
      <c r="N16" s="151"/>
      <c r="O16" s="151" t="s">
        <v>134</v>
      </c>
      <c r="P16" s="151" t="s">
        <v>135</v>
      </c>
      <c r="Q16" s="151" t="s">
        <v>136</v>
      </c>
      <c r="R16" s="201"/>
      <c r="S16" s="197"/>
      <c r="T16" s="166"/>
      <c r="U16" s="166"/>
      <c r="V16" s="166"/>
      <c r="W16" s="190"/>
    </row>
    <row r="17" spans="2:23" ht="34.5" customHeight="1" x14ac:dyDescent="0.3">
      <c r="B17" s="151"/>
      <c r="C17" s="151"/>
      <c r="D17" s="151"/>
      <c r="E17" s="151"/>
      <c r="F17" s="151"/>
      <c r="G17" s="151"/>
      <c r="H17" s="151" t="s">
        <v>137</v>
      </c>
      <c r="I17" s="151" t="s">
        <v>138</v>
      </c>
      <c r="J17" s="57" t="s">
        <v>139</v>
      </c>
      <c r="K17" s="57" t="s">
        <v>140</v>
      </c>
      <c r="L17" s="151" t="s">
        <v>141</v>
      </c>
      <c r="M17" s="151" t="s">
        <v>142</v>
      </c>
      <c r="N17" s="151" t="s">
        <v>143</v>
      </c>
      <c r="O17" s="151"/>
      <c r="P17" s="151"/>
      <c r="Q17" s="57" t="s">
        <v>144</v>
      </c>
      <c r="R17" s="82" t="s">
        <v>145</v>
      </c>
      <c r="S17" s="197"/>
      <c r="T17" s="166"/>
      <c r="U17" s="166"/>
      <c r="V17" s="166"/>
      <c r="W17" s="190"/>
    </row>
    <row r="18" spans="2:23" ht="16.5" customHeight="1" x14ac:dyDescent="0.3">
      <c r="B18" s="151"/>
      <c r="C18" s="151"/>
      <c r="D18" s="151"/>
      <c r="E18" s="151"/>
      <c r="F18" s="152"/>
      <c r="G18" s="151"/>
      <c r="H18" s="151"/>
      <c r="I18" s="151"/>
      <c r="J18" s="153">
        <v>5.0999999999999997E-2</v>
      </c>
      <c r="K18" s="153"/>
      <c r="L18" s="151"/>
      <c r="M18" s="151"/>
      <c r="N18" s="151"/>
      <c r="O18" s="151"/>
      <c r="P18" s="151"/>
      <c r="Q18" s="67">
        <v>0.7</v>
      </c>
      <c r="R18" s="83">
        <v>0.3</v>
      </c>
      <c r="S18" s="197"/>
      <c r="T18" s="167"/>
      <c r="U18" s="167"/>
      <c r="V18" s="167"/>
      <c r="W18" s="191"/>
    </row>
    <row r="19" spans="2:23" ht="14.25" customHeight="1" x14ac:dyDescent="0.3">
      <c r="B19" s="68">
        <v>1</v>
      </c>
      <c r="C19" s="69"/>
      <c r="D19" s="69"/>
      <c r="E19" s="96"/>
      <c r="F19" s="25"/>
      <c r="G19" s="70">
        <v>100</v>
      </c>
      <c r="H19" s="71">
        <v>0</v>
      </c>
      <c r="I19" s="72">
        <v>0</v>
      </c>
      <c r="J19" s="73">
        <v>0</v>
      </c>
      <c r="K19" s="74">
        <v>0</v>
      </c>
      <c r="L19" s="75"/>
      <c r="M19" s="76"/>
      <c r="N19" s="76"/>
      <c r="O19" s="101">
        <f>SUM(H19:N19)</f>
        <v>0</v>
      </c>
      <c r="P19" s="77">
        <f>O19*G19</f>
        <v>0</v>
      </c>
      <c r="Q19" s="78">
        <f t="shared" ref="Q19:Q23" si="0">P19*$Q$18</f>
        <v>0</v>
      </c>
      <c r="R19" s="79">
        <f t="shared" ref="R19:R23" si="1">P19*$R$18</f>
        <v>0</v>
      </c>
      <c r="S19" s="102">
        <v>0</v>
      </c>
      <c r="T19" s="77">
        <f>P19*V19</f>
        <v>0</v>
      </c>
      <c r="U19" s="77">
        <f>$P$19*W19</f>
        <v>0</v>
      </c>
      <c r="V19" s="104">
        <f>$Q$18-S19</f>
        <v>0.7</v>
      </c>
      <c r="W19" s="104">
        <f>$R$18+S19</f>
        <v>0.3</v>
      </c>
    </row>
    <row r="20" spans="2:23" ht="14.25" customHeight="1" x14ac:dyDescent="0.3">
      <c r="B20" s="58">
        <v>2</v>
      </c>
      <c r="C20" s="59"/>
      <c r="D20" s="59"/>
      <c r="E20" s="97"/>
      <c r="F20" s="25"/>
      <c r="G20" s="65"/>
      <c r="H20" s="64">
        <v>0</v>
      </c>
      <c r="I20" s="72">
        <f t="shared" ref="I20:I23" si="2">H20</f>
        <v>0</v>
      </c>
      <c r="J20" s="73">
        <f t="shared" ref="J20:J23" si="3">(I20*$J$18)+I20</f>
        <v>0</v>
      </c>
      <c r="K20" s="74"/>
      <c r="L20" s="66">
        <v>0</v>
      </c>
      <c r="M20" s="76">
        <v>0</v>
      </c>
      <c r="N20" s="76">
        <v>0</v>
      </c>
      <c r="O20" s="101">
        <f t="shared" ref="O20:O23" si="4">SUM(H20:N20)</f>
        <v>0</v>
      </c>
      <c r="P20" s="77">
        <f t="shared" ref="P20:P23" si="5">O20*G20</f>
        <v>0</v>
      </c>
      <c r="Q20" s="32">
        <f>P20*$Q$18</f>
        <v>0</v>
      </c>
      <c r="R20" s="80">
        <f>P20*$R$18</f>
        <v>0</v>
      </c>
      <c r="S20" s="102">
        <v>0</v>
      </c>
      <c r="T20" s="77">
        <f>P20*V20</f>
        <v>0</v>
      </c>
      <c r="U20" s="77">
        <f>P20*W20</f>
        <v>0</v>
      </c>
      <c r="V20" s="104">
        <f t="shared" ref="V20:V23" si="6">$Q$18-S20</f>
        <v>0.7</v>
      </c>
      <c r="W20" s="104">
        <f t="shared" ref="W20:W23" si="7">$R$18+S20</f>
        <v>0.3</v>
      </c>
    </row>
    <row r="21" spans="2:23" ht="14.25" customHeight="1" x14ac:dyDescent="0.3">
      <c r="B21" s="58">
        <v>3</v>
      </c>
      <c r="C21" s="59"/>
      <c r="D21" s="59"/>
      <c r="E21" s="97"/>
      <c r="F21" s="25"/>
      <c r="G21" s="65"/>
      <c r="H21" s="64">
        <v>0</v>
      </c>
      <c r="I21" s="72">
        <f t="shared" si="2"/>
        <v>0</v>
      </c>
      <c r="J21" s="73">
        <f t="shared" si="3"/>
        <v>0</v>
      </c>
      <c r="K21" s="74">
        <f t="shared" ref="K21:K23" si="8">J21</f>
        <v>0</v>
      </c>
      <c r="L21" s="66">
        <v>0</v>
      </c>
      <c r="M21" s="76">
        <v>0</v>
      </c>
      <c r="N21" s="76">
        <v>0</v>
      </c>
      <c r="O21" s="101">
        <f t="shared" si="4"/>
        <v>0</v>
      </c>
      <c r="P21" s="77">
        <f t="shared" si="5"/>
        <v>0</v>
      </c>
      <c r="Q21" s="32">
        <f t="shared" si="0"/>
        <v>0</v>
      </c>
      <c r="R21" s="80">
        <f t="shared" si="1"/>
        <v>0</v>
      </c>
      <c r="S21" s="103">
        <v>0</v>
      </c>
      <c r="T21" s="77">
        <f t="shared" ref="T21:T23" si="9">P21*V21</f>
        <v>0</v>
      </c>
      <c r="U21" s="77">
        <f t="shared" ref="U21:U23" si="10">P21*W21</f>
        <v>0</v>
      </c>
      <c r="V21" s="104">
        <f t="shared" si="6"/>
        <v>0.7</v>
      </c>
      <c r="W21" s="104">
        <f t="shared" si="7"/>
        <v>0.3</v>
      </c>
    </row>
    <row r="22" spans="2:23" ht="14.25" customHeight="1" x14ac:dyDescent="0.3">
      <c r="B22" s="58">
        <v>4</v>
      </c>
      <c r="C22" s="59"/>
      <c r="D22" s="59"/>
      <c r="E22" s="97"/>
      <c r="F22" s="25"/>
      <c r="G22" s="65"/>
      <c r="H22" s="64">
        <v>0</v>
      </c>
      <c r="I22" s="72">
        <f t="shared" si="2"/>
        <v>0</v>
      </c>
      <c r="J22" s="73">
        <f t="shared" si="3"/>
        <v>0</v>
      </c>
      <c r="K22" s="74">
        <f t="shared" si="8"/>
        <v>0</v>
      </c>
      <c r="L22" s="66">
        <v>0</v>
      </c>
      <c r="M22" s="76">
        <v>0</v>
      </c>
      <c r="N22" s="76">
        <v>0</v>
      </c>
      <c r="O22" s="101">
        <f t="shared" si="4"/>
        <v>0</v>
      </c>
      <c r="P22" s="77">
        <f t="shared" si="5"/>
        <v>0</v>
      </c>
      <c r="Q22" s="32">
        <f t="shared" si="0"/>
        <v>0</v>
      </c>
      <c r="R22" s="80">
        <f t="shared" si="1"/>
        <v>0</v>
      </c>
      <c r="S22" s="103">
        <v>0</v>
      </c>
      <c r="T22" s="77">
        <f t="shared" si="9"/>
        <v>0</v>
      </c>
      <c r="U22" s="77">
        <f t="shared" si="10"/>
        <v>0</v>
      </c>
      <c r="V22" s="104">
        <f t="shared" si="6"/>
        <v>0.7</v>
      </c>
      <c r="W22" s="104">
        <f t="shared" si="7"/>
        <v>0.3</v>
      </c>
    </row>
    <row r="23" spans="2:23" ht="14.25" customHeight="1" x14ac:dyDescent="0.3">
      <c r="B23" s="58">
        <v>5</v>
      </c>
      <c r="C23" s="59"/>
      <c r="D23" s="59"/>
      <c r="E23" s="97"/>
      <c r="F23" s="25"/>
      <c r="G23" s="65"/>
      <c r="H23" s="64">
        <v>0</v>
      </c>
      <c r="I23" s="72">
        <f t="shared" si="2"/>
        <v>0</v>
      </c>
      <c r="J23" s="73">
        <f t="shared" si="3"/>
        <v>0</v>
      </c>
      <c r="K23" s="74">
        <f t="shared" si="8"/>
        <v>0</v>
      </c>
      <c r="L23" s="66">
        <v>0</v>
      </c>
      <c r="M23" s="76">
        <v>0</v>
      </c>
      <c r="N23" s="76">
        <v>0</v>
      </c>
      <c r="O23" s="101">
        <f t="shared" si="4"/>
        <v>0</v>
      </c>
      <c r="P23" s="77">
        <f t="shared" si="5"/>
        <v>0</v>
      </c>
      <c r="Q23" s="32">
        <f t="shared" si="0"/>
        <v>0</v>
      </c>
      <c r="R23" s="80">
        <f t="shared" si="1"/>
        <v>0</v>
      </c>
      <c r="S23" s="103">
        <v>0</v>
      </c>
      <c r="T23" s="77">
        <f t="shared" si="9"/>
        <v>0</v>
      </c>
      <c r="U23" s="77">
        <f t="shared" si="10"/>
        <v>0</v>
      </c>
      <c r="V23" s="104">
        <f t="shared" si="6"/>
        <v>0.7</v>
      </c>
      <c r="W23" s="104">
        <f t="shared" si="7"/>
        <v>0.3</v>
      </c>
    </row>
    <row r="24" spans="2:23" ht="13.8" x14ac:dyDescent="0.3">
      <c r="B24" s="193" t="s">
        <v>146</v>
      </c>
      <c r="C24" s="194"/>
      <c r="D24" s="194"/>
      <c r="E24" s="194"/>
      <c r="F24" s="195"/>
      <c r="G24" s="13">
        <f>SUM(G19:G23)</f>
        <v>100</v>
      </c>
      <c r="H24" s="11">
        <f>SUM(H19:H23)</f>
        <v>0</v>
      </c>
      <c r="I24" s="11">
        <f t="shared" ref="I24:K24" si="11">SUM(I19:I23)</f>
        <v>0</v>
      </c>
      <c r="J24" s="11">
        <f t="shared" si="11"/>
        <v>0</v>
      </c>
      <c r="K24" s="11">
        <f t="shared" si="11"/>
        <v>0</v>
      </c>
      <c r="L24" s="60">
        <f t="shared" ref="L24:R24" si="12">SUM(L19:L23)</f>
        <v>0</v>
      </c>
      <c r="M24" s="24">
        <f t="shared" si="12"/>
        <v>0</v>
      </c>
      <c r="N24" s="24">
        <f t="shared" si="12"/>
        <v>0</v>
      </c>
      <c r="O24" s="24">
        <f t="shared" si="12"/>
        <v>0</v>
      </c>
      <c r="P24" s="24">
        <f t="shared" si="12"/>
        <v>0</v>
      </c>
      <c r="Q24" s="24">
        <f t="shared" si="12"/>
        <v>0</v>
      </c>
      <c r="R24" s="24">
        <f t="shared" si="12"/>
        <v>0</v>
      </c>
      <c r="S24" s="81">
        <f>AVERAGE(S19:S23)</f>
        <v>0</v>
      </c>
      <c r="T24" s="61">
        <f>SUM(T19:T23)</f>
        <v>0</v>
      </c>
      <c r="U24" s="61">
        <f t="shared" ref="U24" si="13">SUM(U19:U23)</f>
        <v>0</v>
      </c>
      <c r="V24" s="105" t="e">
        <f>T24/P24</f>
        <v>#DIV/0!</v>
      </c>
      <c r="W24" s="106" t="e">
        <f>U24/P24</f>
        <v>#DIV/0!</v>
      </c>
    </row>
    <row r="25" spans="2:23" ht="16.95" customHeight="1" x14ac:dyDescent="0.3">
      <c r="B25" s="154"/>
      <c r="C25" s="155"/>
      <c r="D25" s="155"/>
      <c r="E25" s="155"/>
      <c r="F25" s="155"/>
      <c r="G25" s="155"/>
      <c r="H25" s="155"/>
      <c r="I25" s="155"/>
      <c r="J25" s="155"/>
      <c r="K25" s="155"/>
      <c r="L25" s="155"/>
      <c r="M25" s="155"/>
      <c r="N25" s="155"/>
      <c r="O25" s="155"/>
      <c r="P25" s="155"/>
      <c r="Q25" s="155"/>
      <c r="R25" s="155"/>
      <c r="S25" s="155"/>
      <c r="T25" s="155"/>
      <c r="U25" s="155"/>
      <c r="V25" s="155"/>
      <c r="W25" s="156"/>
    </row>
    <row r="26" spans="2:23" ht="13.8" x14ac:dyDescent="0.3">
      <c r="P26" s="94"/>
      <c r="W26" s="87"/>
    </row>
    <row r="27" spans="2:23" ht="25.95" customHeight="1" x14ac:dyDescent="0.3">
      <c r="B27" s="148" t="s">
        <v>147</v>
      </c>
      <c r="C27" s="184"/>
      <c r="D27" s="184"/>
      <c r="E27" s="184"/>
      <c r="F27" s="184"/>
      <c r="G27" s="184"/>
      <c r="H27" s="184"/>
      <c r="I27" s="184"/>
      <c r="J27" s="184"/>
      <c r="K27" s="184"/>
      <c r="L27" s="185"/>
      <c r="W27" s="87"/>
    </row>
    <row r="28" spans="2:23" ht="33.75" customHeight="1" x14ac:dyDescent="0.3">
      <c r="B28" s="198" t="s">
        <v>148</v>
      </c>
      <c r="C28" s="199"/>
      <c r="D28" s="199"/>
      <c r="E28" s="199"/>
      <c r="F28" s="199"/>
      <c r="G28" s="199"/>
      <c r="H28" s="199"/>
      <c r="I28" s="199"/>
      <c r="J28" s="199"/>
      <c r="K28" s="200"/>
      <c r="L28" s="192" t="s">
        <v>149</v>
      </c>
      <c r="W28" s="87"/>
    </row>
    <row r="29" spans="2:23" ht="30" customHeight="1" x14ac:dyDescent="0.3">
      <c r="B29" s="198"/>
      <c r="C29" s="199"/>
      <c r="D29" s="199"/>
      <c r="E29" s="199"/>
      <c r="F29" s="199"/>
      <c r="G29" s="199"/>
      <c r="H29" s="199"/>
      <c r="I29" s="199"/>
      <c r="J29" s="199"/>
      <c r="K29" s="200"/>
      <c r="L29" s="192"/>
      <c r="W29" s="87"/>
    </row>
    <row r="30" spans="2:23" ht="14.25" customHeight="1" x14ac:dyDescent="0.3">
      <c r="B30" s="62">
        <v>1</v>
      </c>
      <c r="C30" s="157">
        <f>C19</f>
        <v>0</v>
      </c>
      <c r="D30" s="158"/>
      <c r="E30" s="158"/>
      <c r="F30" s="158"/>
      <c r="G30" s="158"/>
      <c r="H30" s="158"/>
      <c r="I30" s="158"/>
      <c r="J30" s="158"/>
      <c r="K30" s="159"/>
      <c r="L30" s="95">
        <v>0</v>
      </c>
      <c r="W30" s="87"/>
    </row>
    <row r="31" spans="2:23" ht="14.25" customHeight="1" x14ac:dyDescent="0.3">
      <c r="B31" s="63">
        <v>2</v>
      </c>
      <c r="C31" s="157">
        <f t="shared" ref="C31:C34" si="14">C20</f>
        <v>0</v>
      </c>
      <c r="D31" s="158"/>
      <c r="E31" s="158"/>
      <c r="F31" s="158"/>
      <c r="G31" s="158"/>
      <c r="H31" s="158"/>
      <c r="I31" s="158"/>
      <c r="J31" s="158"/>
      <c r="K31" s="159"/>
      <c r="L31" s="95">
        <v>0</v>
      </c>
      <c r="W31" s="87"/>
    </row>
    <row r="32" spans="2:23" ht="14.25" customHeight="1" x14ac:dyDescent="0.3">
      <c r="B32" s="63">
        <v>3</v>
      </c>
      <c r="C32" s="157">
        <f t="shared" si="14"/>
        <v>0</v>
      </c>
      <c r="D32" s="158"/>
      <c r="E32" s="158"/>
      <c r="F32" s="158"/>
      <c r="G32" s="158"/>
      <c r="H32" s="158"/>
      <c r="I32" s="158"/>
      <c r="J32" s="158"/>
      <c r="K32" s="159"/>
      <c r="L32" s="95">
        <v>0</v>
      </c>
      <c r="W32" s="87"/>
    </row>
    <row r="33" spans="2:23" ht="14.25" customHeight="1" x14ac:dyDescent="0.3">
      <c r="B33" s="63">
        <v>4</v>
      </c>
      <c r="C33" s="157">
        <f t="shared" si="14"/>
        <v>0</v>
      </c>
      <c r="D33" s="158"/>
      <c r="E33" s="158"/>
      <c r="F33" s="158"/>
      <c r="G33" s="158"/>
      <c r="H33" s="158"/>
      <c r="I33" s="158"/>
      <c r="J33" s="158"/>
      <c r="K33" s="159"/>
      <c r="L33" s="95">
        <v>0</v>
      </c>
      <c r="W33" s="87"/>
    </row>
    <row r="34" spans="2:23" ht="14.25" customHeight="1" x14ac:dyDescent="0.3">
      <c r="B34" s="63">
        <v>5</v>
      </c>
      <c r="C34" s="157">
        <f t="shared" si="14"/>
        <v>0</v>
      </c>
      <c r="D34" s="158"/>
      <c r="E34" s="158"/>
      <c r="F34" s="158"/>
      <c r="G34" s="158"/>
      <c r="H34" s="158"/>
      <c r="I34" s="158"/>
      <c r="J34" s="158"/>
      <c r="K34" s="159"/>
      <c r="L34" s="95">
        <v>0</v>
      </c>
      <c r="W34" s="87"/>
    </row>
    <row r="35" spans="2:23" ht="13.8" x14ac:dyDescent="0.3">
      <c r="B35" s="186"/>
      <c r="C35" s="187"/>
      <c r="D35" s="187"/>
      <c r="E35" s="187"/>
      <c r="F35" s="187"/>
      <c r="G35" s="187"/>
      <c r="H35" s="187"/>
      <c r="I35" s="187"/>
      <c r="J35" s="187"/>
      <c r="K35" s="187"/>
      <c r="L35" s="188"/>
      <c r="W35" s="87"/>
    </row>
    <row r="36" spans="2:23" ht="13.8" x14ac:dyDescent="0.3">
      <c r="B36" s="84"/>
      <c r="C36" s="85"/>
      <c r="D36" s="85"/>
      <c r="E36" s="85"/>
      <c r="F36" s="85"/>
      <c r="G36" s="85"/>
      <c r="H36" s="85"/>
      <c r="I36" s="85"/>
      <c r="J36" s="85"/>
      <c r="K36" s="85"/>
      <c r="L36" s="85"/>
      <c r="M36" s="85"/>
      <c r="N36" s="85"/>
      <c r="O36" s="85"/>
      <c r="P36" s="85"/>
      <c r="Q36" s="182"/>
      <c r="R36" s="182"/>
      <c r="S36" s="182"/>
      <c r="T36" s="182"/>
      <c r="U36" s="182"/>
      <c r="V36" s="182"/>
      <c r="W36" s="183"/>
    </row>
    <row r="37" spans="2:23" ht="13.8" x14ac:dyDescent="0.3"/>
  </sheetData>
  <mergeCells count="49">
    <mergeCell ref="Q36:W36"/>
    <mergeCell ref="C30:K30"/>
    <mergeCell ref="B27:L27"/>
    <mergeCell ref="B35:L35"/>
    <mergeCell ref="W15:W18"/>
    <mergeCell ref="L28:L29"/>
    <mergeCell ref="C32:K32"/>
    <mergeCell ref="C34:K34"/>
    <mergeCell ref="B24:F24"/>
    <mergeCell ref="B16:B18"/>
    <mergeCell ref="S15:S18"/>
    <mergeCell ref="B28:K29"/>
    <mergeCell ref="C31:K31"/>
    <mergeCell ref="Q16:R16"/>
    <mergeCell ref="P16:P18"/>
    <mergeCell ref="O16:O18"/>
    <mergeCell ref="B25:W25"/>
    <mergeCell ref="C33:K33"/>
    <mergeCell ref="D1:P4"/>
    <mergeCell ref="T15:T18"/>
    <mergeCell ref="U15:U18"/>
    <mergeCell ref="V15:V18"/>
    <mergeCell ref="U1:V1"/>
    <mergeCell ref="U2:V2"/>
    <mergeCell ref="U3:V3"/>
    <mergeCell ref="U4:V4"/>
    <mergeCell ref="B8:C8"/>
    <mergeCell ref="B1:C4"/>
    <mergeCell ref="B5:C5"/>
    <mergeCell ref="B6:C6"/>
    <mergeCell ref="B7:C7"/>
    <mergeCell ref="L17:L18"/>
    <mergeCell ref="N17:N18"/>
    <mergeCell ref="M17:M18"/>
    <mergeCell ref="L16:N16"/>
    <mergeCell ref="C16:C18"/>
    <mergeCell ref="D16:D18"/>
    <mergeCell ref="E16:E18"/>
    <mergeCell ref="F16:F18"/>
    <mergeCell ref="J18:K18"/>
    <mergeCell ref="I17:I18"/>
    <mergeCell ref="H17:H18"/>
    <mergeCell ref="G16:G18"/>
    <mergeCell ref="H16:K16"/>
    <mergeCell ref="B9:C9"/>
    <mergeCell ref="B10:C10"/>
    <mergeCell ref="B11:C11"/>
    <mergeCell ref="B15:R15"/>
    <mergeCell ref="E13:W13"/>
  </mergeCells>
  <conditionalFormatting sqref="Z20">
    <cfRule type="top10" dxfId="0" priority="2" percent="1" bottom="1" rank="15"/>
  </conditionalFormatting>
  <dataValidations count="3">
    <dataValidation type="whole" allowBlank="1" showInputMessage="1" showErrorMessage="1" sqref="G19:G23" xr:uid="{35A692F5-4298-497D-85A9-E4230C769A27}">
      <formula1>100</formula1>
      <formula2>200</formula2>
    </dataValidation>
    <dataValidation type="whole" allowBlank="1" showInputMessage="1" showErrorMessage="1" sqref="L30:L34" xr:uid="{2017C43F-1F41-4C31-B08E-F15430B94D83}">
      <formula1>0</formula1>
      <formula2>99</formula2>
    </dataValidation>
    <dataValidation allowBlank="1" showInputMessage="1" showErrorMessage="1" sqref="S19:S23 O19:O23" xr:uid="{D90AC46F-4768-E348-BB3E-4B1B5924C464}"/>
  </dataValidations>
  <pageMargins left="0.70866141732283472" right="0.70866141732283472" top="0.74803149606299213" bottom="0.74803149606299213" header="0.31496062992125984" footer="0.31496062992125984"/>
  <pageSetup orientation="portrait" r:id="rId1"/>
  <headerFooter>
    <oddHeader>&amp;CBorrador</oddHead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288D184D-6DCA-5D44-A5BB-9441DB926868}">
          <x14:formula1>
            <xm:f>Listas!$F$9</xm:f>
          </x14:formula1>
          <xm:sqref>F19:F23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8" ma:contentTypeDescription="Crear nuevo documento." ma:contentTypeScope="" ma:versionID="e3f6442009acaedc02136c6bfa1ede52">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e581fb88d41ac346507f4ec9f1150596"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Props1.xml><?xml version="1.0" encoding="utf-8"?>
<ds:datastoreItem xmlns:ds="http://schemas.openxmlformats.org/officeDocument/2006/customXml" ds:itemID="{A557F4E8-6BC9-4C76-A477-809AFF6C6BDF}">
  <ds:schemaRefs>
    <ds:schemaRef ds:uri="http://schemas.microsoft.com/sharepoint/v3/contenttype/forms"/>
  </ds:schemaRefs>
</ds:datastoreItem>
</file>

<file path=customXml/itemProps2.xml><?xml version="1.0" encoding="utf-8"?>
<ds:datastoreItem xmlns:ds="http://schemas.openxmlformats.org/officeDocument/2006/customXml" ds:itemID="{DFD13A8F-A974-431D-B7C7-262FF91F5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8B485C-2442-43AC-A806-46B47FDE1021}">
  <ds:schemaRefs>
    <ds:schemaRef ds:uri="http://schemas.microsoft.com/office/2006/metadata/properties"/>
    <ds:schemaRef ds:uri="http://schemas.microsoft.com/office/infopath/2007/PartnerControls"/>
    <ds:schemaRef ds:uri="088e3bd2-b56c-43a0-b8a9-e0fb12425dda"/>
    <ds:schemaRef ds:uri="8a5bfd3a-d6b9-4829-9d24-8e2d803f4e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VALORESTECHO </vt:lpstr>
      <vt:lpstr>Listas</vt:lpstr>
      <vt:lpstr>INSTRUCTIVO</vt:lpstr>
      <vt:lpstr>TOTAL PROPUESTA ECONOMICA</vt:lpstr>
      <vt:lpstr>TOTAL PROPUESTA</vt:lpstr>
      <vt:lpstr>PROPUESTA ECONOMICA</vt:lpstr>
      <vt:lpstr>lov_areas</vt:lpstr>
      <vt:lpstr>lov_horarios</vt:lpstr>
      <vt:lpstr>lov_modalidad</vt:lpstr>
      <vt:lpstr>lov_sino</vt:lpstr>
      <vt:lpstr>lov_vig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TecMD</dc:creator>
  <cp:keywords/>
  <dc:description/>
  <cp:lastModifiedBy>Andres Felipe Rodiguez Plazas</cp:lastModifiedBy>
  <cp:revision/>
  <cp:lastPrinted>2026-01-29T20:07:19Z</cp:lastPrinted>
  <dcterms:created xsi:type="dcterms:W3CDTF">2020-12-07T19:40:57Z</dcterms:created>
  <dcterms:modified xsi:type="dcterms:W3CDTF">2026-01-29T20:08:49Z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