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laho\OneDrive\Escritorio\ATENEA\Gestion CTI\RZ\"/>
    </mc:Choice>
  </mc:AlternateContent>
  <xr:revisionPtr revIDLastSave="0" documentId="13_ncr:1_{C3EACD86-BA16-4501-B789-F77D4BEDAB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ato" sheetId="1" r:id="rId1"/>
    <sheet name="Instrucciones" sheetId="2" r:id="rId2"/>
  </sheets>
  <definedNames>
    <definedName name="_xlnm._FilterDatabase" localSheetId="0" hidden="1">Formato!$A$6:$L$64</definedName>
    <definedName name="_xlnm.Print_Area" localSheetId="0">Formato!$A$1:$P$376</definedName>
    <definedName name="_xlnm.Print_Titles" localSheetId="0">Formato!$1:$4</definedName>
    <definedName name="_xlnm.Print_Titles" localSheetId="1">Instrucciones!$1:$4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76" i="1" l="1"/>
  <c r="N376" i="1"/>
  <c r="F376" i="1"/>
  <c r="O375" i="1"/>
  <c r="N375" i="1"/>
  <c r="F375" i="1"/>
  <c r="O374" i="1"/>
  <c r="N374" i="1"/>
  <c r="F374" i="1"/>
  <c r="O373" i="1"/>
  <c r="N373" i="1"/>
  <c r="F373" i="1"/>
  <c r="O372" i="1"/>
  <c r="N372" i="1"/>
  <c r="F372" i="1"/>
  <c r="O371" i="1"/>
  <c r="N371" i="1"/>
  <c r="F371" i="1"/>
  <c r="O370" i="1"/>
  <c r="N370" i="1"/>
  <c r="F370" i="1"/>
  <c r="O369" i="1"/>
  <c r="N369" i="1"/>
  <c r="F369" i="1"/>
  <c r="O368" i="1"/>
  <c r="N368" i="1"/>
  <c r="F368" i="1"/>
  <c r="O367" i="1"/>
  <c r="N367" i="1"/>
  <c r="F367" i="1"/>
  <c r="O366" i="1"/>
  <c r="N366" i="1"/>
  <c r="F366" i="1"/>
  <c r="O365" i="1"/>
  <c r="N365" i="1"/>
  <c r="F365" i="1"/>
  <c r="O364" i="1"/>
  <c r="N364" i="1"/>
  <c r="F364" i="1"/>
  <c r="O363" i="1"/>
  <c r="N363" i="1"/>
  <c r="F363" i="1"/>
  <c r="O362" i="1"/>
  <c r="N362" i="1"/>
  <c r="F362" i="1"/>
  <c r="O361" i="1"/>
  <c r="N361" i="1"/>
  <c r="F361" i="1"/>
  <c r="O360" i="1"/>
  <c r="N360" i="1"/>
  <c r="F360" i="1"/>
  <c r="O359" i="1"/>
  <c r="N359" i="1"/>
  <c r="F359" i="1"/>
  <c r="O358" i="1"/>
  <c r="N358" i="1"/>
  <c r="F358" i="1"/>
  <c r="O357" i="1"/>
  <c r="N357" i="1"/>
  <c r="F357" i="1"/>
  <c r="O356" i="1"/>
  <c r="N356" i="1"/>
  <c r="F356" i="1"/>
  <c r="O355" i="1"/>
  <c r="N355" i="1"/>
  <c r="F355" i="1"/>
  <c r="O354" i="1"/>
  <c r="N354" i="1"/>
  <c r="F354" i="1"/>
  <c r="O353" i="1"/>
  <c r="N353" i="1"/>
  <c r="F353" i="1"/>
  <c r="O352" i="1"/>
  <c r="N352" i="1"/>
  <c r="F352" i="1"/>
  <c r="O351" i="1"/>
  <c r="N351" i="1"/>
  <c r="F351" i="1"/>
  <c r="O350" i="1"/>
  <c r="N350" i="1"/>
  <c r="F350" i="1"/>
  <c r="O349" i="1"/>
  <c r="N349" i="1"/>
  <c r="F349" i="1"/>
  <c r="O348" i="1"/>
  <c r="N348" i="1"/>
  <c r="F348" i="1"/>
  <c r="O347" i="1"/>
  <c r="N347" i="1"/>
  <c r="F347" i="1"/>
  <c r="O346" i="1"/>
  <c r="N346" i="1"/>
  <c r="F346" i="1"/>
  <c r="O345" i="1"/>
  <c r="N345" i="1"/>
  <c r="F345" i="1"/>
  <c r="O344" i="1"/>
  <c r="N344" i="1"/>
  <c r="F344" i="1"/>
  <c r="O343" i="1"/>
  <c r="N343" i="1"/>
  <c r="F343" i="1"/>
  <c r="O342" i="1"/>
  <c r="N342" i="1"/>
  <c r="F342" i="1"/>
  <c r="O341" i="1"/>
  <c r="N341" i="1"/>
  <c r="F341" i="1"/>
  <c r="O340" i="1"/>
  <c r="N340" i="1"/>
  <c r="F340" i="1"/>
  <c r="O339" i="1"/>
  <c r="N339" i="1"/>
  <c r="F339" i="1"/>
  <c r="O338" i="1"/>
  <c r="N338" i="1"/>
  <c r="F338" i="1"/>
  <c r="O337" i="1"/>
  <c r="N337" i="1"/>
  <c r="F337" i="1"/>
  <c r="O336" i="1"/>
  <c r="N336" i="1"/>
  <c r="F336" i="1"/>
  <c r="O335" i="1"/>
  <c r="N335" i="1"/>
  <c r="F335" i="1"/>
  <c r="O334" i="1"/>
  <c r="N334" i="1"/>
  <c r="F334" i="1"/>
  <c r="O333" i="1"/>
  <c r="N333" i="1"/>
  <c r="F333" i="1"/>
  <c r="O332" i="1"/>
  <c r="N332" i="1"/>
  <c r="F332" i="1"/>
  <c r="O331" i="1"/>
  <c r="N331" i="1"/>
  <c r="F331" i="1"/>
  <c r="O330" i="1"/>
  <c r="N330" i="1"/>
  <c r="F330" i="1"/>
  <c r="O329" i="1"/>
  <c r="N329" i="1"/>
  <c r="F329" i="1"/>
  <c r="O328" i="1"/>
  <c r="N328" i="1"/>
  <c r="F328" i="1"/>
  <c r="O327" i="1"/>
  <c r="N327" i="1"/>
  <c r="F327" i="1"/>
  <c r="O326" i="1"/>
  <c r="N326" i="1"/>
  <c r="F326" i="1"/>
  <c r="O325" i="1"/>
  <c r="N325" i="1"/>
  <c r="F325" i="1"/>
  <c r="O324" i="1"/>
  <c r="N324" i="1"/>
  <c r="F324" i="1"/>
  <c r="O323" i="1"/>
  <c r="N323" i="1"/>
  <c r="F323" i="1"/>
  <c r="O322" i="1"/>
  <c r="N322" i="1"/>
  <c r="F322" i="1"/>
  <c r="O321" i="1"/>
  <c r="N321" i="1"/>
  <c r="F321" i="1"/>
  <c r="O320" i="1"/>
  <c r="N320" i="1"/>
  <c r="F320" i="1"/>
  <c r="O319" i="1"/>
  <c r="N319" i="1"/>
  <c r="F319" i="1"/>
  <c r="O318" i="1"/>
  <c r="N318" i="1"/>
  <c r="F318" i="1"/>
  <c r="O317" i="1"/>
  <c r="N317" i="1"/>
  <c r="F317" i="1"/>
  <c r="O316" i="1"/>
  <c r="N316" i="1"/>
  <c r="F316" i="1"/>
  <c r="O315" i="1"/>
  <c r="N315" i="1"/>
  <c r="F315" i="1"/>
  <c r="O314" i="1"/>
  <c r="N314" i="1"/>
  <c r="F314" i="1"/>
  <c r="O313" i="1"/>
  <c r="N313" i="1"/>
  <c r="F313" i="1"/>
  <c r="O312" i="1"/>
  <c r="N312" i="1"/>
  <c r="F312" i="1"/>
  <c r="O311" i="1"/>
  <c r="N311" i="1"/>
  <c r="F311" i="1"/>
  <c r="O310" i="1"/>
  <c r="N310" i="1"/>
  <c r="F310" i="1"/>
  <c r="O309" i="1"/>
  <c r="N309" i="1"/>
  <c r="F309" i="1"/>
  <c r="O308" i="1"/>
  <c r="N308" i="1"/>
  <c r="F308" i="1"/>
  <c r="O307" i="1"/>
  <c r="N307" i="1"/>
  <c r="F307" i="1"/>
  <c r="O306" i="1"/>
  <c r="N306" i="1"/>
  <c r="F306" i="1"/>
  <c r="O305" i="1"/>
  <c r="N305" i="1"/>
  <c r="F305" i="1"/>
  <c r="O304" i="1"/>
  <c r="N304" i="1"/>
  <c r="F304" i="1"/>
  <c r="O303" i="1"/>
  <c r="N303" i="1"/>
  <c r="F303" i="1"/>
  <c r="O302" i="1"/>
  <c r="N302" i="1"/>
  <c r="F302" i="1"/>
  <c r="O301" i="1"/>
  <c r="N301" i="1"/>
  <c r="F301" i="1"/>
  <c r="O300" i="1"/>
  <c r="N300" i="1"/>
  <c r="F300" i="1"/>
  <c r="O299" i="1"/>
  <c r="N299" i="1"/>
  <c r="F299" i="1"/>
  <c r="O298" i="1"/>
  <c r="N298" i="1"/>
  <c r="F298" i="1"/>
  <c r="O297" i="1"/>
  <c r="N297" i="1"/>
  <c r="F297" i="1"/>
  <c r="O296" i="1"/>
  <c r="N296" i="1"/>
  <c r="F296" i="1"/>
  <c r="O295" i="1"/>
  <c r="N295" i="1"/>
  <c r="F295" i="1"/>
  <c r="O294" i="1"/>
  <c r="N294" i="1"/>
  <c r="F294" i="1"/>
  <c r="O293" i="1"/>
  <c r="N293" i="1"/>
  <c r="F293" i="1"/>
  <c r="O292" i="1"/>
  <c r="N292" i="1"/>
  <c r="F292" i="1"/>
  <c r="O291" i="1"/>
  <c r="N291" i="1"/>
  <c r="F291" i="1"/>
  <c r="O290" i="1"/>
  <c r="N290" i="1"/>
  <c r="F290" i="1"/>
  <c r="O289" i="1"/>
  <c r="N289" i="1"/>
  <c r="F289" i="1"/>
  <c r="O288" i="1"/>
  <c r="N288" i="1"/>
  <c r="F288" i="1"/>
  <c r="O287" i="1"/>
  <c r="N287" i="1"/>
  <c r="F287" i="1"/>
  <c r="O286" i="1"/>
  <c r="N286" i="1"/>
  <c r="F286" i="1"/>
  <c r="O285" i="1"/>
  <c r="N285" i="1"/>
  <c r="F285" i="1"/>
  <c r="O284" i="1"/>
  <c r="N284" i="1"/>
  <c r="F284" i="1"/>
  <c r="O283" i="1"/>
  <c r="N283" i="1"/>
  <c r="F283" i="1"/>
  <c r="O282" i="1"/>
  <c r="N282" i="1"/>
  <c r="F282" i="1"/>
  <c r="O281" i="1"/>
  <c r="N281" i="1"/>
  <c r="F281" i="1"/>
  <c r="O280" i="1"/>
  <c r="N280" i="1"/>
  <c r="F280" i="1"/>
  <c r="O279" i="1"/>
  <c r="N279" i="1"/>
  <c r="F279" i="1"/>
  <c r="O278" i="1"/>
  <c r="N278" i="1"/>
  <c r="F278" i="1"/>
  <c r="O277" i="1"/>
  <c r="N277" i="1"/>
  <c r="F277" i="1"/>
  <c r="O276" i="1"/>
  <c r="N276" i="1"/>
  <c r="F276" i="1"/>
  <c r="O275" i="1"/>
  <c r="N275" i="1"/>
  <c r="F275" i="1"/>
  <c r="O274" i="1"/>
  <c r="N274" i="1"/>
  <c r="F274" i="1"/>
  <c r="O273" i="1"/>
  <c r="N273" i="1"/>
  <c r="F273" i="1"/>
  <c r="O272" i="1"/>
  <c r="N272" i="1"/>
  <c r="F272" i="1"/>
  <c r="O271" i="1"/>
  <c r="N271" i="1"/>
  <c r="F271" i="1"/>
  <c r="O270" i="1"/>
  <c r="N270" i="1"/>
  <c r="F270" i="1"/>
  <c r="O269" i="1"/>
  <c r="N269" i="1"/>
  <c r="F269" i="1"/>
  <c r="O268" i="1"/>
  <c r="N268" i="1"/>
  <c r="F268" i="1"/>
  <c r="O267" i="1"/>
  <c r="N267" i="1"/>
  <c r="F267" i="1"/>
  <c r="O266" i="1"/>
  <c r="N266" i="1"/>
  <c r="F266" i="1"/>
  <c r="O265" i="1"/>
  <c r="N265" i="1"/>
  <c r="F265" i="1"/>
  <c r="O264" i="1"/>
  <c r="N264" i="1"/>
  <c r="F264" i="1"/>
  <c r="O263" i="1"/>
  <c r="N263" i="1"/>
  <c r="F263" i="1"/>
  <c r="O262" i="1"/>
  <c r="N262" i="1"/>
  <c r="F262" i="1"/>
  <c r="O261" i="1"/>
  <c r="N261" i="1"/>
  <c r="F261" i="1"/>
  <c r="O260" i="1"/>
  <c r="N260" i="1"/>
  <c r="F260" i="1"/>
  <c r="O259" i="1"/>
  <c r="N259" i="1"/>
  <c r="F259" i="1"/>
  <c r="O258" i="1"/>
  <c r="N258" i="1"/>
  <c r="F258" i="1"/>
  <c r="O257" i="1"/>
  <c r="N257" i="1"/>
  <c r="F257" i="1"/>
  <c r="O256" i="1"/>
  <c r="N256" i="1"/>
  <c r="F256" i="1"/>
  <c r="O255" i="1"/>
  <c r="N255" i="1"/>
  <c r="F255" i="1"/>
  <c r="O254" i="1"/>
  <c r="N254" i="1"/>
  <c r="F254" i="1"/>
  <c r="O253" i="1"/>
  <c r="N253" i="1"/>
  <c r="F253" i="1"/>
  <c r="O252" i="1"/>
  <c r="N252" i="1"/>
  <c r="F252" i="1"/>
  <c r="O251" i="1"/>
  <c r="N251" i="1"/>
  <c r="F251" i="1"/>
  <c r="O250" i="1"/>
  <c r="N250" i="1"/>
  <c r="F250" i="1"/>
  <c r="O249" i="1"/>
  <c r="N249" i="1"/>
  <c r="F249" i="1"/>
  <c r="O248" i="1"/>
  <c r="N248" i="1"/>
  <c r="F248" i="1"/>
  <c r="O247" i="1"/>
  <c r="N247" i="1"/>
  <c r="F247" i="1"/>
  <c r="O246" i="1"/>
  <c r="N246" i="1"/>
  <c r="F246" i="1"/>
  <c r="O245" i="1"/>
  <c r="N245" i="1"/>
  <c r="F245" i="1"/>
  <c r="O244" i="1"/>
  <c r="N244" i="1"/>
  <c r="F244" i="1"/>
  <c r="O243" i="1"/>
  <c r="N243" i="1"/>
  <c r="F243" i="1"/>
  <c r="O242" i="1"/>
  <c r="N242" i="1"/>
  <c r="F242" i="1"/>
  <c r="O241" i="1"/>
  <c r="N241" i="1"/>
  <c r="F241" i="1"/>
  <c r="O240" i="1"/>
  <c r="N240" i="1"/>
  <c r="F240" i="1"/>
  <c r="O239" i="1"/>
  <c r="N239" i="1"/>
  <c r="F239" i="1"/>
  <c r="O238" i="1"/>
  <c r="N238" i="1"/>
  <c r="F238" i="1"/>
  <c r="O237" i="1"/>
  <c r="N237" i="1"/>
  <c r="F237" i="1"/>
  <c r="O236" i="1"/>
  <c r="N236" i="1"/>
  <c r="F236" i="1"/>
  <c r="O235" i="1"/>
  <c r="N235" i="1"/>
  <c r="F235" i="1"/>
  <c r="O234" i="1"/>
  <c r="N234" i="1"/>
  <c r="F234" i="1"/>
  <c r="O233" i="1"/>
  <c r="N233" i="1"/>
  <c r="F233" i="1"/>
  <c r="O232" i="1"/>
  <c r="N232" i="1"/>
  <c r="F232" i="1"/>
  <c r="O231" i="1"/>
  <c r="N231" i="1"/>
  <c r="F231" i="1"/>
  <c r="O230" i="1"/>
  <c r="N230" i="1"/>
  <c r="F230" i="1"/>
  <c r="O229" i="1"/>
  <c r="N229" i="1"/>
  <c r="F229" i="1"/>
  <c r="O228" i="1"/>
  <c r="N228" i="1"/>
  <c r="F228" i="1"/>
  <c r="O227" i="1"/>
  <c r="N227" i="1"/>
  <c r="F227" i="1"/>
  <c r="O226" i="1"/>
  <c r="N226" i="1"/>
  <c r="F226" i="1"/>
  <c r="O225" i="1"/>
  <c r="N225" i="1"/>
  <c r="F225" i="1"/>
  <c r="O224" i="1"/>
  <c r="N224" i="1"/>
  <c r="F224" i="1"/>
  <c r="O223" i="1"/>
  <c r="N223" i="1"/>
  <c r="F223" i="1"/>
  <c r="O222" i="1"/>
  <c r="N222" i="1"/>
  <c r="F222" i="1"/>
  <c r="O221" i="1"/>
  <c r="N221" i="1"/>
  <c r="F221" i="1"/>
  <c r="O220" i="1"/>
  <c r="N220" i="1"/>
  <c r="F220" i="1"/>
  <c r="O219" i="1"/>
  <c r="N219" i="1"/>
  <c r="F219" i="1"/>
  <c r="O218" i="1"/>
  <c r="N218" i="1"/>
  <c r="F218" i="1"/>
  <c r="O217" i="1"/>
  <c r="N217" i="1"/>
  <c r="F217" i="1"/>
  <c r="O216" i="1"/>
  <c r="N216" i="1"/>
  <c r="F216" i="1"/>
  <c r="O215" i="1"/>
  <c r="N215" i="1"/>
  <c r="F215" i="1"/>
  <c r="O214" i="1"/>
  <c r="N214" i="1"/>
  <c r="F214" i="1"/>
  <c r="O213" i="1"/>
  <c r="N213" i="1"/>
  <c r="F213" i="1"/>
  <c r="O212" i="1"/>
  <c r="N212" i="1"/>
  <c r="F212" i="1"/>
  <c r="O211" i="1"/>
  <c r="N211" i="1"/>
  <c r="F211" i="1"/>
  <c r="O210" i="1"/>
  <c r="N210" i="1"/>
  <c r="F210" i="1"/>
  <c r="O209" i="1"/>
  <c r="N209" i="1"/>
  <c r="F209" i="1"/>
  <c r="O208" i="1"/>
  <c r="N208" i="1"/>
  <c r="F208" i="1"/>
  <c r="O207" i="1"/>
  <c r="N207" i="1"/>
  <c r="F207" i="1"/>
  <c r="O206" i="1"/>
  <c r="N206" i="1"/>
  <c r="F206" i="1"/>
  <c r="O205" i="1"/>
  <c r="N205" i="1"/>
  <c r="F205" i="1"/>
  <c r="O204" i="1"/>
  <c r="N204" i="1"/>
  <c r="F204" i="1"/>
  <c r="O203" i="1"/>
  <c r="N203" i="1"/>
  <c r="F203" i="1"/>
  <c r="O202" i="1"/>
  <c r="N202" i="1"/>
  <c r="F202" i="1"/>
  <c r="O201" i="1"/>
  <c r="N201" i="1"/>
  <c r="F201" i="1"/>
  <c r="O200" i="1"/>
  <c r="N200" i="1"/>
  <c r="F200" i="1"/>
  <c r="O199" i="1"/>
  <c r="N199" i="1"/>
  <c r="F199" i="1"/>
  <c r="O198" i="1"/>
  <c r="N198" i="1"/>
  <c r="F198" i="1"/>
  <c r="O197" i="1"/>
  <c r="N197" i="1"/>
  <c r="F197" i="1"/>
  <c r="O196" i="1"/>
  <c r="N196" i="1"/>
  <c r="F196" i="1"/>
  <c r="O195" i="1"/>
  <c r="N195" i="1"/>
  <c r="F195" i="1"/>
  <c r="O194" i="1"/>
  <c r="N194" i="1"/>
  <c r="F194" i="1"/>
  <c r="O193" i="1"/>
  <c r="N193" i="1"/>
  <c r="F193" i="1"/>
  <c r="O192" i="1"/>
  <c r="N192" i="1"/>
  <c r="F192" i="1"/>
  <c r="O191" i="1"/>
  <c r="N191" i="1"/>
  <c r="F191" i="1"/>
  <c r="O190" i="1"/>
  <c r="N190" i="1"/>
  <c r="F190" i="1"/>
  <c r="O189" i="1"/>
  <c r="N189" i="1"/>
  <c r="F189" i="1"/>
  <c r="O188" i="1"/>
  <c r="N188" i="1"/>
  <c r="F188" i="1"/>
  <c r="O187" i="1"/>
  <c r="N187" i="1"/>
  <c r="F187" i="1"/>
  <c r="O186" i="1"/>
  <c r="N186" i="1"/>
  <c r="F186" i="1"/>
  <c r="O185" i="1"/>
  <c r="N185" i="1"/>
  <c r="F185" i="1"/>
  <c r="O184" i="1"/>
  <c r="N184" i="1"/>
  <c r="F184" i="1"/>
  <c r="O183" i="1"/>
  <c r="N183" i="1"/>
  <c r="F183" i="1"/>
  <c r="O182" i="1"/>
  <c r="N182" i="1"/>
  <c r="F182" i="1"/>
  <c r="O181" i="1"/>
  <c r="N181" i="1"/>
  <c r="F181" i="1"/>
  <c r="O180" i="1"/>
  <c r="N180" i="1"/>
  <c r="F180" i="1"/>
  <c r="O179" i="1"/>
  <c r="N179" i="1"/>
  <c r="F179" i="1"/>
  <c r="O178" i="1"/>
  <c r="N178" i="1"/>
  <c r="F178" i="1"/>
  <c r="O177" i="1"/>
  <c r="N177" i="1"/>
  <c r="F177" i="1"/>
  <c r="O176" i="1"/>
  <c r="N176" i="1"/>
  <c r="F176" i="1"/>
  <c r="O175" i="1"/>
  <c r="N175" i="1"/>
  <c r="F175" i="1"/>
  <c r="O174" i="1"/>
  <c r="N174" i="1"/>
  <c r="F174" i="1"/>
  <c r="O173" i="1"/>
  <c r="N173" i="1"/>
  <c r="F173" i="1"/>
  <c r="O172" i="1"/>
  <c r="N172" i="1"/>
  <c r="F172" i="1"/>
  <c r="O171" i="1"/>
  <c r="N171" i="1"/>
  <c r="F171" i="1"/>
  <c r="O170" i="1"/>
  <c r="N170" i="1"/>
  <c r="F170" i="1"/>
  <c r="O169" i="1"/>
  <c r="N169" i="1"/>
  <c r="F169" i="1"/>
  <c r="O168" i="1"/>
  <c r="N168" i="1"/>
  <c r="F168" i="1"/>
  <c r="O167" i="1"/>
  <c r="N167" i="1"/>
  <c r="F167" i="1"/>
  <c r="O166" i="1"/>
  <c r="N166" i="1"/>
  <c r="F166" i="1"/>
  <c r="O165" i="1"/>
  <c r="N165" i="1"/>
  <c r="F165" i="1"/>
  <c r="O164" i="1"/>
  <c r="N164" i="1"/>
  <c r="F164" i="1"/>
  <c r="O163" i="1"/>
  <c r="N163" i="1"/>
  <c r="F163" i="1"/>
  <c r="O162" i="1"/>
  <c r="N162" i="1"/>
  <c r="F162" i="1"/>
  <c r="O161" i="1"/>
  <c r="N161" i="1"/>
  <c r="F161" i="1"/>
  <c r="O160" i="1"/>
  <c r="N160" i="1"/>
  <c r="F160" i="1"/>
  <c r="O159" i="1"/>
  <c r="N159" i="1"/>
  <c r="F159" i="1"/>
  <c r="O158" i="1"/>
  <c r="N158" i="1"/>
  <c r="F158" i="1"/>
  <c r="O157" i="1"/>
  <c r="N157" i="1"/>
  <c r="F157" i="1"/>
  <c r="O156" i="1"/>
  <c r="N156" i="1"/>
  <c r="F156" i="1"/>
  <c r="O155" i="1"/>
  <c r="N155" i="1"/>
  <c r="F155" i="1"/>
  <c r="O154" i="1"/>
  <c r="N154" i="1"/>
  <c r="F154" i="1"/>
  <c r="O153" i="1"/>
  <c r="N153" i="1"/>
  <c r="F153" i="1"/>
  <c r="O152" i="1"/>
  <c r="N152" i="1"/>
  <c r="F152" i="1"/>
  <c r="O151" i="1"/>
  <c r="N151" i="1"/>
  <c r="F151" i="1"/>
  <c r="O150" i="1"/>
  <c r="N150" i="1"/>
  <c r="F150" i="1"/>
  <c r="O149" i="1"/>
  <c r="N149" i="1"/>
  <c r="F149" i="1"/>
  <c r="O148" i="1"/>
  <c r="N148" i="1"/>
  <c r="F148" i="1"/>
  <c r="O147" i="1"/>
  <c r="N147" i="1"/>
  <c r="F147" i="1"/>
  <c r="O146" i="1"/>
  <c r="N146" i="1"/>
  <c r="F146" i="1"/>
  <c r="O145" i="1"/>
  <c r="N145" i="1"/>
  <c r="F145" i="1"/>
  <c r="O144" i="1"/>
  <c r="N144" i="1"/>
  <c r="F144" i="1"/>
  <c r="O143" i="1"/>
  <c r="N143" i="1"/>
  <c r="F143" i="1"/>
  <c r="O142" i="1"/>
  <c r="N142" i="1"/>
  <c r="F142" i="1"/>
  <c r="O141" i="1"/>
  <c r="N141" i="1"/>
  <c r="F141" i="1"/>
  <c r="O140" i="1"/>
  <c r="N140" i="1"/>
  <c r="F140" i="1"/>
  <c r="O139" i="1"/>
  <c r="N139" i="1"/>
  <c r="F139" i="1"/>
  <c r="O138" i="1"/>
  <c r="N138" i="1"/>
  <c r="F138" i="1"/>
  <c r="O137" i="1"/>
  <c r="N137" i="1"/>
  <c r="F137" i="1"/>
  <c r="O136" i="1"/>
  <c r="N136" i="1"/>
  <c r="F136" i="1"/>
  <c r="O135" i="1"/>
  <c r="N135" i="1"/>
  <c r="F135" i="1"/>
  <c r="O134" i="1"/>
  <c r="N134" i="1"/>
  <c r="F134" i="1"/>
  <c r="O133" i="1"/>
  <c r="N133" i="1"/>
  <c r="F133" i="1"/>
  <c r="O132" i="1"/>
  <c r="N132" i="1"/>
  <c r="F132" i="1"/>
  <c r="O131" i="1"/>
  <c r="N131" i="1"/>
  <c r="F131" i="1"/>
  <c r="O130" i="1"/>
  <c r="N130" i="1"/>
  <c r="F130" i="1"/>
  <c r="O129" i="1"/>
  <c r="N129" i="1"/>
  <c r="F129" i="1"/>
  <c r="O128" i="1"/>
  <c r="N128" i="1"/>
  <c r="F128" i="1"/>
  <c r="O127" i="1"/>
  <c r="N127" i="1"/>
  <c r="F127" i="1"/>
  <c r="O126" i="1"/>
  <c r="N126" i="1"/>
  <c r="F126" i="1"/>
  <c r="O125" i="1"/>
  <c r="N125" i="1"/>
  <c r="F125" i="1"/>
  <c r="O124" i="1"/>
  <c r="N124" i="1"/>
  <c r="F124" i="1"/>
  <c r="O123" i="1"/>
  <c r="N123" i="1"/>
  <c r="F123" i="1"/>
  <c r="O122" i="1"/>
  <c r="N122" i="1"/>
  <c r="F122" i="1"/>
  <c r="O121" i="1"/>
  <c r="N121" i="1"/>
  <c r="F121" i="1"/>
  <c r="O120" i="1"/>
  <c r="N120" i="1"/>
  <c r="F120" i="1"/>
  <c r="O119" i="1"/>
  <c r="N119" i="1"/>
  <c r="F119" i="1"/>
  <c r="O118" i="1"/>
  <c r="N118" i="1"/>
  <c r="F118" i="1"/>
  <c r="O117" i="1"/>
  <c r="N117" i="1"/>
  <c r="F117" i="1"/>
  <c r="O116" i="1"/>
  <c r="N116" i="1"/>
  <c r="F116" i="1"/>
  <c r="O115" i="1"/>
  <c r="N115" i="1"/>
  <c r="F115" i="1"/>
  <c r="O114" i="1"/>
  <c r="N114" i="1"/>
  <c r="F114" i="1"/>
  <c r="O113" i="1"/>
  <c r="N113" i="1"/>
  <c r="F113" i="1"/>
  <c r="O112" i="1"/>
  <c r="N112" i="1"/>
  <c r="F112" i="1"/>
  <c r="O111" i="1"/>
  <c r="N111" i="1"/>
  <c r="F111" i="1"/>
  <c r="O110" i="1"/>
  <c r="N110" i="1"/>
  <c r="F110" i="1"/>
  <c r="O109" i="1"/>
  <c r="N109" i="1"/>
  <c r="F109" i="1"/>
  <c r="O108" i="1"/>
  <c r="N108" i="1"/>
  <c r="F108" i="1"/>
  <c r="O107" i="1"/>
  <c r="N107" i="1"/>
  <c r="F107" i="1"/>
  <c r="O106" i="1"/>
  <c r="N106" i="1"/>
  <c r="F106" i="1"/>
  <c r="O105" i="1"/>
  <c r="N105" i="1"/>
  <c r="F105" i="1"/>
  <c r="O104" i="1"/>
  <c r="N104" i="1"/>
  <c r="F104" i="1"/>
  <c r="O103" i="1"/>
  <c r="N103" i="1"/>
  <c r="F103" i="1"/>
  <c r="O102" i="1"/>
  <c r="N102" i="1"/>
  <c r="F102" i="1"/>
  <c r="O101" i="1"/>
  <c r="N101" i="1"/>
  <c r="F101" i="1"/>
  <c r="O100" i="1"/>
  <c r="N100" i="1"/>
  <c r="F100" i="1"/>
  <c r="O99" i="1"/>
  <c r="N99" i="1"/>
  <c r="F99" i="1"/>
  <c r="O98" i="1"/>
  <c r="N98" i="1"/>
  <c r="F98" i="1"/>
  <c r="O97" i="1"/>
  <c r="N97" i="1"/>
  <c r="F97" i="1"/>
  <c r="O96" i="1"/>
  <c r="N96" i="1"/>
  <c r="F96" i="1"/>
  <c r="O95" i="1"/>
  <c r="N95" i="1"/>
  <c r="F95" i="1"/>
  <c r="O94" i="1"/>
  <c r="N94" i="1"/>
  <c r="F94" i="1"/>
  <c r="O93" i="1"/>
  <c r="N93" i="1"/>
  <c r="F93" i="1"/>
  <c r="O92" i="1"/>
  <c r="N92" i="1"/>
  <c r="F92" i="1"/>
  <c r="O91" i="1"/>
  <c r="N91" i="1"/>
  <c r="F91" i="1"/>
  <c r="O90" i="1"/>
  <c r="N90" i="1"/>
  <c r="F90" i="1"/>
  <c r="O89" i="1"/>
  <c r="N89" i="1"/>
  <c r="F89" i="1"/>
  <c r="O88" i="1"/>
  <c r="N88" i="1"/>
  <c r="F88" i="1"/>
  <c r="O87" i="1"/>
  <c r="N87" i="1"/>
  <c r="F87" i="1"/>
  <c r="O86" i="1"/>
  <c r="N86" i="1"/>
  <c r="F86" i="1"/>
  <c r="O85" i="1"/>
  <c r="N85" i="1"/>
  <c r="F85" i="1"/>
  <c r="O84" i="1"/>
  <c r="N84" i="1"/>
  <c r="F84" i="1"/>
  <c r="O83" i="1"/>
  <c r="N83" i="1"/>
  <c r="F83" i="1"/>
  <c r="O82" i="1"/>
  <c r="N82" i="1"/>
  <c r="F82" i="1"/>
  <c r="O81" i="1"/>
  <c r="N81" i="1"/>
  <c r="F81" i="1"/>
  <c r="O80" i="1"/>
  <c r="N80" i="1"/>
  <c r="F80" i="1"/>
  <c r="O79" i="1"/>
  <c r="N79" i="1"/>
  <c r="F79" i="1"/>
  <c r="O78" i="1"/>
  <c r="N78" i="1"/>
  <c r="F78" i="1"/>
  <c r="O77" i="1"/>
  <c r="N77" i="1"/>
  <c r="F77" i="1"/>
  <c r="E73" i="1"/>
  <c r="G73" i="1" s="1"/>
  <c r="G65" i="1"/>
  <c r="K64" i="1"/>
  <c r="J64" i="1"/>
  <c r="H64" i="1"/>
  <c r="I64" i="1" s="1"/>
  <c r="K63" i="1"/>
  <c r="J63" i="1"/>
  <c r="H63" i="1"/>
  <c r="I63" i="1" s="1"/>
  <c r="K62" i="1"/>
  <c r="J62" i="1"/>
  <c r="H62" i="1"/>
  <c r="I62" i="1" s="1"/>
  <c r="K61" i="1"/>
  <c r="J61" i="1"/>
  <c r="H61" i="1"/>
  <c r="I61" i="1" s="1"/>
  <c r="K60" i="1"/>
  <c r="J60" i="1"/>
  <c r="H60" i="1"/>
  <c r="I60" i="1" s="1"/>
  <c r="K59" i="1"/>
  <c r="J59" i="1"/>
  <c r="H59" i="1"/>
  <c r="I59" i="1" s="1"/>
  <c r="K58" i="1"/>
  <c r="J58" i="1"/>
  <c r="H58" i="1"/>
  <c r="I58" i="1" s="1"/>
  <c r="K57" i="1"/>
  <c r="J57" i="1"/>
  <c r="H57" i="1"/>
  <c r="I57" i="1" s="1"/>
  <c r="K56" i="1"/>
  <c r="J56" i="1"/>
  <c r="H56" i="1"/>
  <c r="I56" i="1" s="1"/>
  <c r="K55" i="1"/>
  <c r="J55" i="1"/>
  <c r="H55" i="1"/>
  <c r="I55" i="1" s="1"/>
  <c r="K54" i="1"/>
  <c r="J54" i="1"/>
  <c r="H54" i="1"/>
  <c r="I54" i="1" s="1"/>
  <c r="K53" i="1"/>
  <c r="J53" i="1"/>
  <c r="H53" i="1"/>
  <c r="I53" i="1" s="1"/>
  <c r="K52" i="1"/>
  <c r="J52" i="1"/>
  <c r="H52" i="1"/>
  <c r="I52" i="1" s="1"/>
  <c r="K51" i="1"/>
  <c r="J51" i="1"/>
  <c r="H51" i="1"/>
  <c r="I51" i="1" s="1"/>
  <c r="K50" i="1"/>
  <c r="J50" i="1"/>
  <c r="H50" i="1"/>
  <c r="I50" i="1" s="1"/>
  <c r="K49" i="1"/>
  <c r="J49" i="1"/>
  <c r="H49" i="1"/>
  <c r="I49" i="1" s="1"/>
  <c r="K48" i="1"/>
  <c r="J48" i="1"/>
  <c r="H48" i="1"/>
  <c r="I48" i="1" s="1"/>
  <c r="K47" i="1"/>
  <c r="J47" i="1"/>
  <c r="H47" i="1"/>
  <c r="I47" i="1" s="1"/>
  <c r="K46" i="1"/>
  <c r="J46" i="1"/>
  <c r="H46" i="1"/>
  <c r="I46" i="1" s="1"/>
  <c r="K45" i="1"/>
  <c r="J45" i="1"/>
  <c r="H45" i="1"/>
  <c r="I45" i="1" s="1"/>
  <c r="K44" i="1"/>
  <c r="J44" i="1"/>
  <c r="H44" i="1"/>
  <c r="I44" i="1" s="1"/>
  <c r="K43" i="1"/>
  <c r="J43" i="1"/>
  <c r="H43" i="1"/>
  <c r="I43" i="1" s="1"/>
  <c r="K42" i="1"/>
  <c r="J42" i="1"/>
  <c r="H42" i="1"/>
  <c r="I42" i="1" s="1"/>
  <c r="K41" i="1"/>
  <c r="J41" i="1"/>
  <c r="H41" i="1"/>
  <c r="I41" i="1" s="1"/>
  <c r="K40" i="1"/>
  <c r="J40" i="1"/>
  <c r="H40" i="1"/>
  <c r="I40" i="1" s="1"/>
  <c r="K39" i="1"/>
  <c r="J39" i="1"/>
  <c r="H39" i="1"/>
  <c r="I39" i="1" s="1"/>
  <c r="K38" i="1"/>
  <c r="J38" i="1"/>
  <c r="H38" i="1"/>
  <c r="I38" i="1" s="1"/>
  <c r="K37" i="1"/>
  <c r="J37" i="1"/>
  <c r="H37" i="1"/>
  <c r="I37" i="1" s="1"/>
  <c r="K36" i="1"/>
  <c r="J36" i="1"/>
  <c r="H36" i="1"/>
  <c r="I36" i="1" s="1"/>
  <c r="K35" i="1"/>
  <c r="J35" i="1"/>
  <c r="H35" i="1"/>
  <c r="I35" i="1" s="1"/>
  <c r="K34" i="1"/>
  <c r="J34" i="1"/>
  <c r="H34" i="1"/>
  <c r="I34" i="1" s="1"/>
  <c r="K33" i="1"/>
  <c r="J33" i="1"/>
  <c r="H33" i="1"/>
  <c r="I33" i="1" s="1"/>
  <c r="K32" i="1"/>
  <c r="J32" i="1"/>
  <c r="H32" i="1"/>
  <c r="I32" i="1" s="1"/>
  <c r="K31" i="1"/>
  <c r="J31" i="1"/>
  <c r="H31" i="1"/>
  <c r="I31" i="1" s="1"/>
  <c r="K30" i="1"/>
  <c r="J30" i="1"/>
  <c r="H30" i="1"/>
  <c r="I30" i="1" s="1"/>
  <c r="K29" i="1"/>
  <c r="J29" i="1"/>
  <c r="H29" i="1"/>
  <c r="I29" i="1" s="1"/>
  <c r="K28" i="1"/>
  <c r="J28" i="1"/>
  <c r="H28" i="1"/>
  <c r="I28" i="1" s="1"/>
  <c r="K27" i="1"/>
  <c r="J27" i="1"/>
  <c r="H27" i="1"/>
  <c r="I27" i="1" s="1"/>
  <c r="K26" i="1"/>
  <c r="J26" i="1"/>
  <c r="H26" i="1"/>
  <c r="I26" i="1" s="1"/>
  <c r="K25" i="1"/>
  <c r="J25" i="1"/>
  <c r="H25" i="1"/>
  <c r="I25" i="1" s="1"/>
  <c r="K24" i="1"/>
  <c r="J24" i="1"/>
  <c r="H24" i="1"/>
  <c r="I24" i="1" s="1"/>
  <c r="K23" i="1"/>
  <c r="J23" i="1"/>
  <c r="H23" i="1"/>
  <c r="I23" i="1" s="1"/>
  <c r="K22" i="1"/>
  <c r="J22" i="1"/>
  <c r="H22" i="1"/>
  <c r="I22" i="1" s="1"/>
  <c r="K21" i="1"/>
  <c r="J21" i="1"/>
  <c r="H21" i="1"/>
  <c r="I21" i="1" s="1"/>
  <c r="K20" i="1"/>
  <c r="J20" i="1"/>
  <c r="H20" i="1"/>
  <c r="I20" i="1" s="1"/>
  <c r="K19" i="1"/>
  <c r="J19" i="1"/>
  <c r="H19" i="1"/>
  <c r="I19" i="1" s="1"/>
  <c r="K18" i="1"/>
  <c r="J18" i="1"/>
  <c r="H18" i="1"/>
  <c r="I18" i="1" s="1"/>
  <c r="K17" i="1"/>
  <c r="J17" i="1"/>
  <c r="H17" i="1"/>
  <c r="I17" i="1" s="1"/>
  <c r="K16" i="1"/>
  <c r="J16" i="1"/>
  <c r="H16" i="1"/>
  <c r="I16" i="1" s="1"/>
  <c r="K15" i="1"/>
  <c r="J15" i="1"/>
  <c r="H15" i="1"/>
  <c r="I15" i="1" s="1"/>
  <c r="K14" i="1"/>
  <c r="J14" i="1"/>
  <c r="H14" i="1"/>
  <c r="I14" i="1" s="1"/>
  <c r="K13" i="1"/>
  <c r="J13" i="1"/>
  <c r="H13" i="1"/>
  <c r="I13" i="1" s="1"/>
  <c r="K12" i="1"/>
  <c r="J12" i="1"/>
  <c r="H12" i="1"/>
  <c r="I12" i="1" s="1"/>
  <c r="K11" i="1"/>
  <c r="J11" i="1"/>
  <c r="H11" i="1"/>
  <c r="I11" i="1" s="1"/>
  <c r="K10" i="1"/>
  <c r="J10" i="1"/>
  <c r="H10" i="1"/>
  <c r="I10" i="1" s="1"/>
  <c r="K9" i="1"/>
  <c r="J9" i="1"/>
  <c r="H9" i="1"/>
  <c r="I9" i="1" s="1"/>
  <c r="K8" i="1"/>
  <c r="J8" i="1"/>
  <c r="H8" i="1"/>
  <c r="I8" i="1" s="1"/>
  <c r="K7" i="1"/>
  <c r="J7" i="1"/>
  <c r="H7" i="1"/>
  <c r="J65" i="1" l="1"/>
  <c r="K65" i="1"/>
  <c r="H65" i="1"/>
  <c r="E71" i="1" s="1"/>
  <c r="G71" i="1" s="1"/>
  <c r="I7" i="1"/>
  <c r="I65" i="1" s="1"/>
  <c r="E70" i="1"/>
  <c r="G70" i="1" s="1"/>
  <c r="E69" i="1"/>
  <c r="E72" i="1" l="1"/>
  <c r="G72" i="1" s="1"/>
  <c r="G69" i="1"/>
</calcChain>
</file>

<file path=xl/sharedStrings.xml><?xml version="1.0" encoding="utf-8"?>
<sst xmlns="http://schemas.openxmlformats.org/spreadsheetml/2006/main" count="371" uniqueCount="150">
  <si>
    <t>FORMATO MATRIZ DE ASIGNACIÓN DE CUPOS
Proceso Gestión de Ciencia, Tecnología e Innovación</t>
  </si>
  <si>
    <t>Código</t>
  </si>
  <si>
    <t>Versión</t>
  </si>
  <si>
    <t>Fecha Aprobación</t>
  </si>
  <si>
    <t>Calificación de la información</t>
  </si>
  <si>
    <t>No.</t>
  </si>
  <si>
    <t>IES</t>
  </si>
  <si>
    <t>Programa doctoral</t>
  </si>
  <si>
    <t>Reto</t>
  </si>
  <si>
    <t>Demanda territorial</t>
  </si>
  <si>
    <t>Descripción de la demanda territorial</t>
  </si>
  <si>
    <t>Cupos disponibles</t>
  </si>
  <si>
    <t>Seleccionados con cupo asignado (calculado)</t>
  </si>
  <si>
    <t>Saldo</t>
  </si>
  <si>
    <t>Mujeres seleccionadas (calculado)</t>
  </si>
  <si>
    <t>Lista de espera (calculado)</t>
  </si>
  <si>
    <t>Observaciones (justificar todo saldo positivo)</t>
  </si>
  <si>
    <t>ANDES</t>
  </si>
  <si>
    <t>Ingeniería</t>
  </si>
  <si>
    <t>Reto 6</t>
  </si>
  <si>
    <t>Cundinamarca 12</t>
  </si>
  <si>
    <t>Desarrollar al menos un modelo de gobernanza para la prestación de servicios, gestión y modernización de lo público y fortalecimiento territorial, incluyendo la dotación de espacios, la promoción e integración de centros de investigación, distritos de innovación, parques tecnológicos y de infraestructura especializada para la CTeI en Cundinamarca para el año 2030.</t>
  </si>
  <si>
    <t>Reto 1</t>
  </si>
  <si>
    <t>Bogotá 1</t>
  </si>
  <si>
    <t>Fortalecer las capacidades de CTeI para la formación de capital humano de alto nivel, la generación de nuevos conocimientos, productos, bienes y servicios que fomenten el aprovechamiento sostenible del capital natural, a través de soluciones basadas en la naturaleza, bioeconomía, economía circular y sistemas agropecuarios sostenibles, y que incorpore de manera coordinada con los actores del sistema de ciencia, tecnología innovación la transferencia efectiva del conocimiento en Bogotá DC a través de al menos un (1) proyecto de CTeI.</t>
  </si>
  <si>
    <t>Bogotá 11</t>
  </si>
  <si>
    <t>Desarrollar e Implementar al menos 2 proyectos de transformación tecnológica, tecnologías emergentes, desarrollo de infraestructura y fortalecimiento del capital humano que permitan reducir los desequilibrios territoriales (entre otros, ambientales y ordenamiento alrededor del agua), sociales y económicos en Bogotá- Región, a través de la CTeI, en un horizonte de 5 años</t>
  </si>
  <si>
    <t>BOSQUE</t>
  </si>
  <si>
    <t>Ciencias biomédicas</t>
  </si>
  <si>
    <t>Reto 4</t>
  </si>
  <si>
    <t>Bogotá 7</t>
  </si>
  <si>
    <t>Diseñar e implementar al menos 1 estrategia de CTeI para el fortalecimiento de la salud preventiva integral en Bogotá DC, basadas en el conocimiento, aprovechamiento, desarrollo y uso de los recursos del Distrito, en un horizonte de tiempo de 8 años, a través de la CTeI.</t>
  </si>
  <si>
    <t>Salud pública</t>
  </si>
  <si>
    <t>DISTRITAL</t>
  </si>
  <si>
    <t>Reto 3</t>
  </si>
  <si>
    <t>Bogotá 5</t>
  </si>
  <si>
    <t>Implementar al menos 1 estrategia de CTeI que promueva la investigación, el desarrollo tecnológico, la innovación y la apropiación social del conocimiento en torno a procesos de generación, distribución y consumo eficiente de energía, a partir de fuentes no convencionales en Bogotá D.C, en un horizonte de tiempo de 8 años.</t>
  </si>
  <si>
    <t>Reto 2</t>
  </si>
  <si>
    <t>Bogotá 4</t>
  </si>
  <si>
    <t>Desarrollar e incorporar transformación tecnológica, tecnologías emergentes e innovaciones a través de al menos 1 proyecto de I+D que generen un valor agregado en la transformación y sostenibilidad del sector agropecuario de Bogotá - Región, priorizando la articulación entre el conocimiento ancestral y científico, con un horizonte al 2030.</t>
  </si>
  <si>
    <t>Bogotá 3</t>
  </si>
  <si>
    <t>Implementar un programa de I+D+i que mejoren la accesibilidad a los alimentos en Bogotá - Región, priorizando alternativas para la desconcentración del abastecimiento e inocuidad alimentaria a través de la Ciencia, la Tecnología y la Innovación, en un horizonte de tiempo de 8 años.</t>
  </si>
  <si>
    <t>JAVERIANA</t>
  </si>
  <si>
    <t>Ciencia y tecnología de materiales</t>
  </si>
  <si>
    <t>Ciencias biológicas</t>
  </si>
  <si>
    <t>Estudios ambientales y rurales</t>
  </si>
  <si>
    <t>NACIONAL</t>
  </si>
  <si>
    <t>Biotecnología</t>
  </si>
  <si>
    <t>Cundinamarca 3</t>
  </si>
  <si>
    <t>Diseñar e implementar al menos un plan para el fortalecimiento de cadenas productivas agropecuarias sostenibles, actuales y emergentes, que garanticen la soberanía alimentaria y el derecho a la alimentación en Cundinamarca durante los próximos 8 años a través de la CTEI.</t>
  </si>
  <si>
    <t>Ciencias - Estadística</t>
  </si>
  <si>
    <t>Reto 5</t>
  </si>
  <si>
    <t>Bogotá 9</t>
  </si>
  <si>
    <t>Diseñar e implementar 4 macro proyectos que fortalezcan las acciones articuladas de las entidades del Distrito de Bogotá para mejorar el control, el seguimiento y la mitigación de la violencia en las localidades de la ciudad y la implementación de los acuerdos de paz, a través de programas de CTI situados en los próximos 5 años.</t>
  </si>
  <si>
    <t>Ciencias - Física</t>
  </si>
  <si>
    <t>Bogotá 2</t>
  </si>
  <si>
    <t>Ejecutar 4 proyectos que permitan la implementación, modernización y dotación de infraestructuras especializadas para el desarrollo de la CTeI orientada al impulso de las soluciones basadas en naturaleza, la bioeconomía, la economía circular y los sistemas agropecuarios sostenibles en Bogotá DC al 2030.</t>
  </si>
  <si>
    <t>Cundinamarca 5</t>
  </si>
  <si>
    <t>Fomentar el conocimiento y cultura sobre la generación, acceso y uso eficiente de 3 fuentes no convencionales de energía en el departamento de Cundinamarca en los próximos 6 años a través de la CTeI.</t>
  </si>
  <si>
    <t>Matemáticas</t>
  </si>
  <si>
    <t>Ciencias - Química</t>
  </si>
  <si>
    <t>Cundinamarca 6</t>
  </si>
  <si>
    <t>Fomentar la I+D+i para el desarrollo e implementación de tecnologías para la generación y uso de energía a partir de fuentes no convencionales para los sectores residencial y productivo en el departamento de Cundinamarca en los próximos 8 años a través de la CTeI</t>
  </si>
  <si>
    <t>Ciencias Agrarias</t>
  </si>
  <si>
    <t>Cundinamarca 2</t>
  </si>
  <si>
    <t>Fortalecer capacidades de I+D+i para hacer frente al cambio climático y generar alternativas productivas y sostenibles a partir de la Biodiversidad, bienes y servicios ecosistémicos en Cundinamarca, durante 8 años a través de al menos un (1) proyecto de CTeI.</t>
  </si>
  <si>
    <t>Ciencias Económicas</t>
  </si>
  <si>
    <t>Cundinamarca 10</t>
  </si>
  <si>
    <t>Desarrollar al menos una estrategia para aumentar capacidades técnicas, condiciones materiales y metodológicas para fortalecer los procesos de educación y cultura de paz en Cundinamarca a través de la CTeI para el año 2028.</t>
  </si>
  <si>
    <t>Enfermería</t>
  </si>
  <si>
    <t>Cundinamarca 7</t>
  </si>
  <si>
    <t>Desarrollar al menos un programa de fomento a la investigación en seguridad sanitaria, salud y bienestar de la población en Cundinamarca en los próximos 8 años a través de la CTeI.</t>
  </si>
  <si>
    <t>Ingeniería - Ciencia y Tecnología de Materiales</t>
  </si>
  <si>
    <t>Ingeniería Eléctrica</t>
  </si>
  <si>
    <t>Ingeniería Mecánica y Mecatrónica</t>
  </si>
  <si>
    <t>Bogotá 10</t>
  </si>
  <si>
    <t>Transformar las realidades que generan la violencia en Bogotá, a través del incremento en un 50% de niños, niñas y jóvenes en edad escolar, beneficiados con los programas de formación en CTI y ASC para cerrar las brechas de las trayectorias educativas, fortalecer el pensamiento científico y las habilidades socioemocionales en un horizonte de tiempo de 5 años.</t>
  </si>
  <si>
    <t>Ingeniería Química</t>
  </si>
  <si>
    <t>Ingeniería - Sistemas y Computación</t>
  </si>
  <si>
    <t>SABANA</t>
  </si>
  <si>
    <t>Innovación educativa con uso de TIC</t>
  </si>
  <si>
    <t>Logística y gestión de suministros</t>
  </si>
  <si>
    <t>Biociencias</t>
  </si>
  <si>
    <t>TADEO</t>
  </si>
  <si>
    <t>Ciencias Ambientales y sostenibilidad</t>
  </si>
  <si>
    <t>Cundinamarca 11</t>
  </si>
  <si>
    <t>Desarrollar al menos un plan orientado a la reducción de brechas sociales, económicas y ambiental mediante la generación de espacios de I+D+i enfocados al fortalecimiento de la productividad y competitividad del ecosistema departamental de CTeI, que garantice la convergencia regional a partir de la planeación y el ordenamiento territorial (entre otros, ordenamiento, gobernanzas territoriales alrededor del agua, conservación de la biodiversidad y restauración de los ecosistemas), para el año 2030.</t>
  </si>
  <si>
    <t>TOTAL PROYECTO</t>
  </si>
  <si>
    <t>SECCIÓN 2. VERIFICACIÓN DE METAS DEL PROYECTO — la meta mínima de mujeres se garantiza con el contador de género; las demás metas son informativas (Fase 3 del Lineamiento operativo)</t>
  </si>
  <si>
    <t>Meta</t>
  </si>
  <si>
    <t>Valor meta</t>
  </si>
  <si>
    <t>Resultado (calculado)</t>
  </si>
  <si>
    <t>¿Cumple? (calculado)</t>
  </si>
  <si>
    <t>Constancia motivada cuando no se cumpla la meta</t>
  </si>
  <si>
    <t>Créditos educativos condonables asignados</t>
  </si>
  <si>
    <t>Mujeres seleccionadas (meta mínima)</t>
  </si>
  <si>
    <t>Seleccionados que no son mujeres (tope del contador de género)</t>
  </si>
  <si>
    <t>Proporción de seleccionados con enfoque diferencial acreditado (meta MGA)</t>
  </si>
  <si>
    <t>Registros de la Sección 3 ordenados por la columna K (control del modelo)</t>
  </si>
  <si>
    <t>Sí</t>
  </si>
  <si>
    <t>SECCIÓN 3. REGISTRO DE PARTICIPANTES EN EL LISTADO ORDENADO POR PUNTAJE TOTAL — única sección a diligenciar; los registros deben quedar ordenados por la columna K (fuente: Formato Matriz consolidada de resultados de evaluación)</t>
  </si>
  <si>
    <t>No. de llave (1-58)</t>
  </si>
  <si>
    <t>Código de postulación</t>
  </si>
  <si>
    <t>Nombre completo del participante</t>
  </si>
  <si>
    <t>Tipo y número de documento</t>
  </si>
  <si>
    <t>Llave de asignación (calculado)</t>
  </si>
  <si>
    <t>Sexo según documento de identidad (validado por SAIGC)</t>
  </si>
  <si>
    <t>Enfoque diferencial acreditado (Sí/No)</t>
  </si>
  <si>
    <t>Puntaje propuesta de investigación (59)</t>
  </si>
  <si>
    <t>Puntaje total (100)</t>
  </si>
  <si>
    <t>Posición en el listado ordenado por puntaje total (global, con desempate)</t>
  </si>
  <si>
    <t>Criterio de desempate aplicado</t>
  </si>
  <si>
    <t>Novedad (desistimiento / pérdida de la condición)</t>
  </si>
  <si>
    <t>Posición en la llave (calculado)</t>
  </si>
  <si>
    <t>Estado (calculado)</t>
  </si>
  <si>
    <t>Observaciones</t>
  </si>
  <si>
    <t>INSTRUCCIONES DE DILIGENCIAMIENTO DEL FORMATO MATRIZ DE ASIGNACIÓN DE CUPOS</t>
  </si>
  <si>
    <t>Proyecto Roberto Zarama - Créditos Educativos Condonables · BPIN No. 2024000100123 · Convocatoria 35 SGR – Asignación CTeI · Fase 3 y Fase 4</t>
  </si>
  <si>
    <t>OBJETO DEL INSTRUMENTO</t>
  </si>
  <si>
    <t>Propósito</t>
  </si>
  <si>
    <t>Aplicar el modelo de asignación de cupos (Fase 3 del Lineamiento operativo): recorrer el listado ordenado por puntaje total, de mayor a menor, y asignar a cada participante un cupo de su llave cuando la llave tenga cupo disponible y el contador de género lo permita; identificar seleccionados y lista de espera, controlar cupos y verificar metas. La proyecta y aplica la SAIGC. Es de uso interno.</t>
  </si>
  <si>
    <t>Insumo</t>
  </si>
  <si>
    <t>Formato Matriz consolidada de resultados de evaluación (puntaje total, puntaje de la propuesta, sexo según documento de identidad validado por la SAIGC, enfoque diferencial y criterios de desempate).</t>
  </si>
  <si>
    <t>Fuente de los cupos</t>
  </si>
  <si>
    <t>Anexo 1. Distribución de cupos por universidad, programas y demandas territoriales. La Sección 1 viene precargada con las 58 llaves y sus cupos y no debe modificarse. Las demandas se identifican como «Bogotá N» y «Cundinamarca N», conforme al Anexo 1.</t>
  </si>
  <si>
    <t>Producto derivado</t>
  </si>
  <si>
    <t>Formato Listado de resultados, que es el que se publica (número de identificación, llave de asignación, puntaje total y estado) y sobre el cual los participantes presentan observaciones; acto de conformación del listado de seleccionados, cuyo contenido es el de dicho formato; en la Fase 4, registro de cupos liberados y reemplazos. Esta matriz es de uso interno y no se publica.</t>
  </si>
  <si>
    <t>ESTRUCTURA — UNA SOLA HOJA DE DILIGENCIAMIENTO</t>
  </si>
  <si>
    <t>Sección 1. Resumen de cupos por llave</t>
  </si>
  <si>
    <t>Calculada. Para cada llave: cupos disponibles, seleccionados con cupo asignado, saldo, mujeres seleccionadas y lista de espera. Solo se diligencia la columna Observaciones, para justificar todo saldo positivo.</t>
  </si>
  <si>
    <t>Sección 2. Verificación de metas</t>
  </si>
  <si>
    <t>Calculada. Créditos asignados frente a 81; mujeres frente a la meta mínima de 43, garantizada por el contador de género; seleccionados que no son mujeres frente al tope de 38; proporción con enfoque diferencial frente a la meta de la MGA (informativa), y control del orden de la Sección 3. Si los cupos reservados para mujeres no se cubren, quedan sin asignar para la nueva convocatoria y se diligencia la constancia motivada, que se traslada al acto de conformación del listado de seleccionados.</t>
  </si>
  <si>
    <t>Sección 3. Registro de participantes</t>
  </si>
  <si>
    <t>Única sección a diligenciar. Un registro por participante, con el número de llave (1 a 58) y los datos de la matriz consolidada. Los registros deben quedar ordenados por la columna K (posición en el listado ordenado por puntaje total); el control de la Sección 2 lo verifica.</t>
  </si>
  <si>
    <t>REGLA DE ASIGNACIÓN (Fase 3 del Lineamiento operativo)</t>
  </si>
  <si>
    <t>Paso 1 — Mérito</t>
  </si>
  <si>
    <t>Los participantes que alcanzan el puntaje mínimo en la propuesta de investigación se ordenan en una lista única, de mayor a menor puntaje total. La columna K registra la posición global, aplicado el desempate.</t>
  </si>
  <si>
    <t>Paso 2 — Desempate</t>
  </si>
  <si>
    <t>En igualdad de puntaje total se aplican, en orden estricto: I) mayor puntaje en la propuesta de investigación; II) participante mujer; III) mayor puntaje en enfoque diferencial; IV) postulación registrada primero, según la fecha y hora del número único de registro. Se registra el criterio aplicado en la columna L.</t>
  </si>
  <si>
    <t>Paso 3 — Puntaje mínimo</t>
  </si>
  <si>
    <t>El participante con menos de 35 puntos en la propuesta de investigación queda en estado NO ALCANZA EL PUNTAJE MÍNIMO y no ocupa posición.</t>
  </si>
  <si>
    <t>Paso 4 — Asignación</t>
  </si>
  <si>
    <t>La fórmula recorre los registros en orden. El participante queda como SELECCIONADO si (i) su llave aún tiene cupo y (ii) el contador de género lo permite: se reservan 43 cupos para mujeres, por lo que a quienes no son mujeres solo se asignan hasta 38. Si su llave no tiene cupo queda en LISTA DE ESPERA; si lo impide el contador, en LISTA DE ESPERA (CONTADOR DE GÉNERO). Los cupos no se trasladan entre IES ni entre programas doctorales.</t>
  </si>
  <si>
    <t>Paso 5 — Reemplazos (Fase 4)</t>
  </si>
  <si>
    <t>Ante desistimiento o pérdida de la condición de seleccionado durante la legalización, la SAIGC registra la novedad en la columna M, por instrucción de la Gerencia de CTeI y con base en el reporte del operador del crédito; el modelo se recalcula con las mismas reglas (cupo de la llave y contador de género) y el siguiente participante en lista de espera de la llave pasa a SELECCIONADO cuando corresponda. Legalizado el crédito, el cupo no se reemplaza; el reemplazo procede únicamente antes de la expedición del acto de conformación del listado definitivo de beneficiarios.</t>
  </si>
  <si>
    <t>Celdas calculadas</t>
  </si>
  <si>
    <t>Llave de asignación, posición en la llave, estado, las Secciones 1 y 2 están formuladas (fondo gris) y no deben modificarse. Capacidad: 300 registros.</t>
  </si>
  <si>
    <t>La meta mínima de 43 mujeres se garantiza con el contador de género en la asignación; las disminuciones posteriores por renuncias, desistimientos o incumplimientos se atienden con los reemplazos del Paso 5.</t>
  </si>
  <si>
    <t>Pública</t>
  </si>
  <si>
    <t xml:space="preserve">F9_L5_CT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</si>
</sst>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1"/>
      <name val="Aptos Narrow"/>
      <family val="2"/>
    </font>
    <font>
      <i/>
      <sz val="10"/>
      <color rgb="FF595959"/>
      <name val="Arial"/>
      <family val="2"/>
    </font>
    <font>
      <sz val="11"/>
      <name val="Calibri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2E75B6"/>
      </patternFill>
    </fill>
    <fill>
      <patternFill patternType="solid">
        <fgColor rgb="FFF2F2F2"/>
      </patternFill>
    </fill>
    <fill>
      <patternFill patternType="solid">
        <fgColor rgb="FFD9D9D9"/>
      </patternFill>
    </fill>
    <fill>
      <patternFill patternType="solid">
        <fgColor rgb="FFFFF2CC"/>
      </patternFill>
    </fill>
  </fills>
  <borders count="1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12"/>
  </cellStyleXfs>
  <cellXfs count="71">
    <xf numFmtId="0" fontId="0" fillId="0" borderId="0" xfId="0" applyBorder="1"/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9" fillId="0" borderId="12" xfId="0" applyFont="1"/>
    <xf numFmtId="0" fontId="0" fillId="0" borderId="12" xfId="0"/>
    <xf numFmtId="0" fontId="4" fillId="0" borderId="12" xfId="0" applyFont="1"/>
    <xf numFmtId="0" fontId="4" fillId="0" borderId="12" xfId="0" applyFont="1" applyAlignment="1">
      <alignment horizontal="center" vertical="center"/>
    </xf>
    <xf numFmtId="0" fontId="6" fillId="0" borderId="12" xfId="0" applyFont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4" fillId="0" borderId="16" xfId="0" applyFont="1" applyBorder="1" applyAlignment="1">
      <alignment horizontal="center"/>
    </xf>
    <xf numFmtId="0" fontId="4" fillId="0" borderId="4" xfId="0" applyFont="1" applyBorder="1"/>
    <xf numFmtId="0" fontId="0" fillId="0" borderId="5" xfId="0" applyBorder="1"/>
    <xf numFmtId="0" fontId="4" fillId="0" borderId="6" xfId="0" applyFont="1" applyBorder="1"/>
    <xf numFmtId="0" fontId="4" fillId="0" borderId="12" xfId="0" applyFont="1"/>
    <xf numFmtId="0" fontId="0" fillId="0" borderId="3" xfId="0" applyBorder="1"/>
    <xf numFmtId="0" fontId="4" fillId="0" borderId="7" xfId="0" applyFont="1" applyBorder="1"/>
    <xf numFmtId="0" fontId="4" fillId="0" borderId="8" xfId="0" applyFont="1" applyBorder="1"/>
    <xf numFmtId="0" fontId="0" fillId="0" borderId="9" xfId="0" applyBorder="1"/>
    <xf numFmtId="0" fontId="5" fillId="0" borderId="2" xfId="0" applyFont="1" applyBorder="1" applyAlignment="1">
      <alignment horizontal="center" vertical="center" wrapText="1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left" vertical="center" wrapText="1"/>
    </xf>
    <xf numFmtId="0" fontId="3" fillId="5" borderId="13" xfId="0" applyFont="1" applyFill="1" applyBorder="1" applyAlignment="1">
      <alignment horizontal="left" vertical="center" wrapText="1"/>
    </xf>
    <xf numFmtId="0" fontId="3" fillId="5" borderId="14" xfId="0" applyFont="1" applyFill="1" applyBorder="1" applyAlignment="1">
      <alignment horizontal="left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8" fillId="6" borderId="17" xfId="0" applyFont="1" applyFill="1" applyBorder="1" applyAlignment="1">
      <alignment horizontal="left" vertical="top" wrapText="1"/>
    </xf>
    <xf numFmtId="0" fontId="8" fillId="6" borderId="13" xfId="0" applyFont="1" applyFill="1" applyBorder="1" applyAlignment="1">
      <alignment horizontal="left" vertical="top" wrapText="1"/>
    </xf>
    <xf numFmtId="0" fontId="8" fillId="6" borderId="14" xfId="0" applyFont="1" applyFill="1" applyBorder="1" applyAlignment="1">
      <alignment horizontal="left" vertical="top" wrapText="1"/>
    </xf>
    <xf numFmtId="0" fontId="10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horizontal="left" vertical="center"/>
    </xf>
    <xf numFmtId="14" fontId="10" fillId="0" borderId="2" xfId="0" applyNumberFormat="1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</cellXfs>
  <cellStyles count="1">
    <cellStyle name="Normal" xfId="0" builtinId="0"/>
  </cellStyles>
  <dxfs count="4">
    <dxf>
      <fill>
        <patternFill patternType="solid">
          <fgColor rgb="FFFFF2CC"/>
        </patternFill>
      </fill>
    </dxf>
    <dxf>
      <fill>
        <patternFill patternType="solid">
          <fgColor rgb="FFE2EFDA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133350</xdr:rowOff>
    </xdr:from>
    <xdr:to>
      <xdr:col>3</xdr:col>
      <xdr:colOff>400050</xdr:colOff>
      <xdr:row>3</xdr:row>
      <xdr:rowOff>148394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3ED4CD5-F6CF-445F-A43C-0A97F22D9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5" y="133350"/>
          <a:ext cx="3581400" cy="9294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142874</xdr:rowOff>
    </xdr:from>
    <xdr:to>
      <xdr:col>1</xdr:col>
      <xdr:colOff>2794715</xdr:colOff>
      <xdr:row>3</xdr:row>
      <xdr:rowOff>123824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5DA568-E130-4895-BF8A-AFD1FB1C4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250" y="142874"/>
          <a:ext cx="2899490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77"/>
  <sheetViews>
    <sheetView showGridLines="0" tabSelected="1" topLeftCell="F1" workbookViewId="0">
      <selection activeCell="K1" sqref="K1:L4"/>
    </sheetView>
  </sheetViews>
  <sheetFormatPr baseColWidth="10" defaultColWidth="16" defaultRowHeight="14.4" x14ac:dyDescent="0.3"/>
  <cols>
    <col min="1" max="1" width="6" style="5" customWidth="1"/>
    <col min="2" max="2" width="15" style="5" customWidth="1"/>
    <col min="3" max="3" width="30" style="5" customWidth="1"/>
    <col min="4" max="4" width="13" style="5" customWidth="1"/>
    <col min="5" max="5" width="15" style="5" customWidth="1"/>
    <col min="6" max="6" width="60" style="5" customWidth="1"/>
    <col min="7" max="7" width="18.109375" style="5" customWidth="1"/>
    <col min="8" max="8" width="14.44140625" style="5" customWidth="1"/>
    <col min="9" max="9" width="15" style="5" customWidth="1"/>
    <col min="10" max="10" width="16.6640625" style="5" customWidth="1"/>
    <col min="11" max="11" width="25.6640625" style="5" customWidth="1"/>
    <col min="12" max="12" width="34" style="5" customWidth="1"/>
    <col min="13" max="13" width="16" style="5" customWidth="1"/>
    <col min="14" max="14" width="13" customWidth="1"/>
    <col min="15" max="15" width="24" customWidth="1"/>
    <col min="16" max="16" width="34" customWidth="1"/>
    <col min="17" max="17" width="16" style="5" customWidth="1"/>
    <col min="18" max="16384" width="16" style="5"/>
  </cols>
  <sheetData>
    <row r="1" spans="1:16" ht="24" customHeight="1" x14ac:dyDescent="0.3">
      <c r="A1" s="25"/>
      <c r="B1" s="26"/>
      <c r="C1" s="26"/>
      <c r="D1" s="27"/>
      <c r="E1" s="34" t="s">
        <v>0</v>
      </c>
      <c r="F1" s="35"/>
      <c r="G1" s="35"/>
      <c r="H1" s="35"/>
      <c r="I1" s="35"/>
      <c r="J1" s="27"/>
      <c r="K1" s="67" t="s">
        <v>1</v>
      </c>
      <c r="L1" s="68" t="s">
        <v>149</v>
      </c>
      <c r="M1" s="14"/>
      <c r="N1" s="13"/>
      <c r="O1" s="13"/>
      <c r="P1" s="13"/>
    </row>
    <row r="2" spans="1:16" ht="24" customHeight="1" x14ac:dyDescent="0.3">
      <c r="A2" s="28"/>
      <c r="B2" s="29"/>
      <c r="C2" s="29"/>
      <c r="D2" s="30"/>
      <c r="E2" s="36"/>
      <c r="F2" s="29"/>
      <c r="G2" s="29"/>
      <c r="H2" s="29"/>
      <c r="I2" s="29"/>
      <c r="J2" s="30"/>
      <c r="K2" s="67" t="s">
        <v>2</v>
      </c>
      <c r="L2" s="68">
        <v>1</v>
      </c>
      <c r="M2" s="14"/>
      <c r="N2" s="13"/>
      <c r="O2" s="13"/>
      <c r="P2" s="13"/>
    </row>
    <row r="3" spans="1:16" ht="24" customHeight="1" x14ac:dyDescent="0.3">
      <c r="A3" s="28"/>
      <c r="B3" s="29"/>
      <c r="C3" s="29"/>
      <c r="D3" s="30"/>
      <c r="E3" s="36"/>
      <c r="F3" s="29"/>
      <c r="G3" s="29"/>
      <c r="H3" s="29"/>
      <c r="I3" s="29"/>
      <c r="J3" s="30"/>
      <c r="K3" s="67" t="s">
        <v>3</v>
      </c>
      <c r="L3" s="69">
        <v>46304</v>
      </c>
      <c r="M3" s="14"/>
      <c r="N3" s="13"/>
      <c r="O3" s="13"/>
      <c r="P3" s="13"/>
    </row>
    <row r="4" spans="1:16" ht="24" customHeight="1" x14ac:dyDescent="0.3">
      <c r="A4" s="31"/>
      <c r="B4" s="32"/>
      <c r="C4" s="32"/>
      <c r="D4" s="33"/>
      <c r="E4" s="37"/>
      <c r="F4" s="38"/>
      <c r="G4" s="38"/>
      <c r="H4" s="38"/>
      <c r="I4" s="38"/>
      <c r="J4" s="33"/>
      <c r="K4" s="67" t="s">
        <v>4</v>
      </c>
      <c r="L4" s="70" t="s">
        <v>148</v>
      </c>
      <c r="M4" s="13"/>
      <c r="N4" s="13"/>
      <c r="O4" s="13"/>
      <c r="P4" s="13"/>
    </row>
    <row r="5" spans="1:16" s="14" customFormat="1" ht="24" customHeight="1" x14ac:dyDescent="0.3">
      <c r="D5" s="13"/>
      <c r="E5" s="13"/>
      <c r="F5" s="13"/>
      <c r="G5" s="13"/>
      <c r="H5" s="13"/>
      <c r="I5" s="13"/>
      <c r="J5" s="13"/>
      <c r="K5" s="16"/>
      <c r="L5" s="16"/>
      <c r="N5" s="13"/>
      <c r="O5" s="13"/>
      <c r="P5" s="13"/>
    </row>
    <row r="6" spans="1:16" s="6" customFormat="1" ht="70.95" customHeight="1" x14ac:dyDescent="0.3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  <c r="L6" s="1" t="s">
        <v>16</v>
      </c>
      <c r="M6" s="15"/>
      <c r="N6" s="15"/>
      <c r="O6" s="15"/>
      <c r="P6" s="15"/>
    </row>
    <row r="7" spans="1:16" s="6" customFormat="1" ht="76.5" customHeight="1" x14ac:dyDescent="0.3">
      <c r="A7" s="2">
        <v>1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21</v>
      </c>
      <c r="G7" s="3">
        <v>1</v>
      </c>
      <c r="H7" s="2">
        <f t="shared" ref="H7:H38" si="0">COUNTIFS($B$77:$B$376,$A7,$O$77:$O$376,"SELECCIONADO")</f>
        <v>0</v>
      </c>
      <c r="I7" s="3">
        <f t="shared" ref="I7:I38" si="1">IF($H7="","",$G7-$H7)</f>
        <v>1</v>
      </c>
      <c r="J7" s="2">
        <f t="shared" ref="J7:J38" si="2">COUNTIFS($B$77:$B$376,$A7,$O$77:$O$376,"SELECCIONADO",$G$77:$G$376,"Femenino")</f>
        <v>0</v>
      </c>
      <c r="K7" s="2">
        <f t="shared" ref="K7:K38" si="3">COUNTIFS($B$77:$B$376,$A7,$O$77:$O$376,"LISTA DE ESPERA*")</f>
        <v>0</v>
      </c>
      <c r="L7" s="2"/>
      <c r="M7" s="15"/>
      <c r="N7" s="15"/>
      <c r="O7" s="15"/>
      <c r="P7" s="15"/>
    </row>
    <row r="8" spans="1:16" s="6" customFormat="1" ht="114.75" customHeight="1" x14ac:dyDescent="0.3">
      <c r="A8" s="2">
        <v>2</v>
      </c>
      <c r="B8" s="2" t="s">
        <v>17</v>
      </c>
      <c r="C8" s="2" t="s">
        <v>18</v>
      </c>
      <c r="D8" s="2" t="s">
        <v>22</v>
      </c>
      <c r="E8" s="2" t="s">
        <v>23</v>
      </c>
      <c r="F8" s="2" t="s">
        <v>24</v>
      </c>
      <c r="G8" s="3">
        <v>1</v>
      </c>
      <c r="H8" s="2">
        <f t="shared" si="0"/>
        <v>0</v>
      </c>
      <c r="I8" s="3">
        <f t="shared" si="1"/>
        <v>1</v>
      </c>
      <c r="J8" s="2">
        <f t="shared" si="2"/>
        <v>0</v>
      </c>
      <c r="K8" s="2">
        <f t="shared" si="3"/>
        <v>0</v>
      </c>
      <c r="L8" s="2"/>
      <c r="M8" s="15"/>
      <c r="N8" s="15"/>
      <c r="O8" s="15"/>
      <c r="P8" s="15"/>
    </row>
    <row r="9" spans="1:16" s="6" customFormat="1" ht="76.5" customHeight="1" x14ac:dyDescent="0.3">
      <c r="A9" s="2">
        <v>3</v>
      </c>
      <c r="B9" s="2" t="s">
        <v>17</v>
      </c>
      <c r="C9" s="2" t="s">
        <v>18</v>
      </c>
      <c r="D9" s="2" t="s">
        <v>19</v>
      </c>
      <c r="E9" s="2" t="s">
        <v>25</v>
      </c>
      <c r="F9" s="2" t="s">
        <v>26</v>
      </c>
      <c r="G9" s="3">
        <v>1</v>
      </c>
      <c r="H9" s="2">
        <f t="shared" si="0"/>
        <v>0</v>
      </c>
      <c r="I9" s="3">
        <f t="shared" si="1"/>
        <v>1</v>
      </c>
      <c r="J9" s="2">
        <f t="shared" si="2"/>
        <v>0</v>
      </c>
      <c r="K9" s="2">
        <f t="shared" si="3"/>
        <v>0</v>
      </c>
      <c r="L9" s="2"/>
      <c r="M9" s="15"/>
      <c r="N9" s="15"/>
      <c r="O9" s="15"/>
      <c r="P9" s="15"/>
    </row>
    <row r="10" spans="1:16" s="6" customFormat="1" ht="63.75" customHeight="1" x14ac:dyDescent="0.3">
      <c r="A10" s="2">
        <v>4</v>
      </c>
      <c r="B10" s="2" t="s">
        <v>27</v>
      </c>
      <c r="C10" s="2" t="s">
        <v>28</v>
      </c>
      <c r="D10" s="2" t="s">
        <v>29</v>
      </c>
      <c r="E10" s="2" t="s">
        <v>30</v>
      </c>
      <c r="F10" s="2" t="s">
        <v>31</v>
      </c>
      <c r="G10" s="3">
        <v>5</v>
      </c>
      <c r="H10" s="2">
        <f t="shared" si="0"/>
        <v>0</v>
      </c>
      <c r="I10" s="3">
        <f t="shared" si="1"/>
        <v>5</v>
      </c>
      <c r="J10" s="2">
        <f t="shared" si="2"/>
        <v>0</v>
      </c>
      <c r="K10" s="2">
        <f t="shared" si="3"/>
        <v>0</v>
      </c>
      <c r="L10" s="2"/>
      <c r="M10" s="15"/>
      <c r="N10" s="15"/>
      <c r="O10" s="15"/>
      <c r="P10" s="15"/>
    </row>
    <row r="11" spans="1:16" s="6" customFormat="1" ht="63.75" customHeight="1" x14ac:dyDescent="0.3">
      <c r="A11" s="2">
        <v>5</v>
      </c>
      <c r="B11" s="2" t="s">
        <v>27</v>
      </c>
      <c r="C11" s="2" t="s">
        <v>32</v>
      </c>
      <c r="D11" s="2" t="s">
        <v>29</v>
      </c>
      <c r="E11" s="2" t="s">
        <v>30</v>
      </c>
      <c r="F11" s="2" t="s">
        <v>31</v>
      </c>
      <c r="G11" s="3">
        <v>5</v>
      </c>
      <c r="H11" s="2">
        <f t="shared" si="0"/>
        <v>0</v>
      </c>
      <c r="I11" s="3">
        <f t="shared" si="1"/>
        <v>5</v>
      </c>
      <c r="J11" s="2">
        <f t="shared" si="2"/>
        <v>0</v>
      </c>
      <c r="K11" s="2">
        <f t="shared" si="3"/>
        <v>0</v>
      </c>
      <c r="L11" s="2"/>
      <c r="M11" s="15"/>
      <c r="N11" s="15"/>
      <c r="O11" s="15"/>
      <c r="P11" s="15"/>
    </row>
    <row r="12" spans="1:16" s="6" customFormat="1" ht="63.75" customHeight="1" x14ac:dyDescent="0.3">
      <c r="A12" s="2">
        <v>6</v>
      </c>
      <c r="B12" s="2" t="s">
        <v>33</v>
      </c>
      <c r="C12" s="2" t="s">
        <v>18</v>
      </c>
      <c r="D12" s="2" t="s">
        <v>34</v>
      </c>
      <c r="E12" s="2" t="s">
        <v>35</v>
      </c>
      <c r="F12" s="2" t="s">
        <v>36</v>
      </c>
      <c r="G12" s="3">
        <v>3</v>
      </c>
      <c r="H12" s="2">
        <f t="shared" si="0"/>
        <v>0</v>
      </c>
      <c r="I12" s="3">
        <f t="shared" si="1"/>
        <v>3</v>
      </c>
      <c r="J12" s="2">
        <f t="shared" si="2"/>
        <v>0</v>
      </c>
      <c r="K12" s="2">
        <f t="shared" si="3"/>
        <v>0</v>
      </c>
      <c r="L12" s="2"/>
      <c r="M12" s="15"/>
      <c r="N12" s="15"/>
      <c r="O12" s="15"/>
      <c r="P12" s="15"/>
    </row>
    <row r="13" spans="1:16" s="6" customFormat="1" ht="63.75" customHeight="1" x14ac:dyDescent="0.3">
      <c r="A13" s="2">
        <v>7</v>
      </c>
      <c r="B13" s="2" t="s">
        <v>33</v>
      </c>
      <c r="C13" s="2" t="s">
        <v>18</v>
      </c>
      <c r="D13" s="2" t="s">
        <v>37</v>
      </c>
      <c r="E13" s="2" t="s">
        <v>38</v>
      </c>
      <c r="F13" s="2" t="s">
        <v>39</v>
      </c>
      <c r="G13" s="3">
        <v>1</v>
      </c>
      <c r="H13" s="2">
        <f t="shared" si="0"/>
        <v>0</v>
      </c>
      <c r="I13" s="3">
        <f t="shared" si="1"/>
        <v>1</v>
      </c>
      <c r="J13" s="2">
        <f t="shared" si="2"/>
        <v>0</v>
      </c>
      <c r="K13" s="2">
        <f t="shared" si="3"/>
        <v>0</v>
      </c>
      <c r="L13" s="2"/>
      <c r="M13" s="15"/>
      <c r="N13" s="15"/>
      <c r="O13" s="15"/>
      <c r="P13" s="15"/>
    </row>
    <row r="14" spans="1:16" s="6" customFormat="1" ht="76.5" customHeight="1" x14ac:dyDescent="0.3">
      <c r="A14" s="2">
        <v>8</v>
      </c>
      <c r="B14" s="2" t="s">
        <v>33</v>
      </c>
      <c r="C14" s="2" t="s">
        <v>18</v>
      </c>
      <c r="D14" s="2" t="s">
        <v>37</v>
      </c>
      <c r="E14" s="2" t="s">
        <v>40</v>
      </c>
      <c r="F14" s="2" t="s">
        <v>41</v>
      </c>
      <c r="G14" s="3">
        <v>1</v>
      </c>
      <c r="H14" s="2">
        <f t="shared" si="0"/>
        <v>0</v>
      </c>
      <c r="I14" s="3">
        <f t="shared" si="1"/>
        <v>1</v>
      </c>
      <c r="J14" s="2">
        <f t="shared" si="2"/>
        <v>0</v>
      </c>
      <c r="K14" s="2">
        <f t="shared" si="3"/>
        <v>0</v>
      </c>
      <c r="L14" s="2"/>
      <c r="M14" s="15"/>
      <c r="N14" s="15"/>
      <c r="O14" s="15"/>
      <c r="P14" s="15"/>
    </row>
    <row r="15" spans="1:16" s="6" customFormat="1" ht="63.75" customHeight="1" x14ac:dyDescent="0.3">
      <c r="A15" s="2">
        <v>9</v>
      </c>
      <c r="B15" s="2" t="s">
        <v>33</v>
      </c>
      <c r="C15" s="2" t="s">
        <v>18</v>
      </c>
      <c r="D15" s="2" t="s">
        <v>19</v>
      </c>
      <c r="E15" s="2" t="s">
        <v>25</v>
      </c>
      <c r="F15" s="2" t="s">
        <v>26</v>
      </c>
      <c r="G15" s="3">
        <v>2</v>
      </c>
      <c r="H15" s="2">
        <f t="shared" si="0"/>
        <v>0</v>
      </c>
      <c r="I15" s="3">
        <f t="shared" si="1"/>
        <v>2</v>
      </c>
      <c r="J15" s="2">
        <f t="shared" si="2"/>
        <v>0</v>
      </c>
      <c r="K15" s="2">
        <f t="shared" si="3"/>
        <v>0</v>
      </c>
      <c r="L15" s="2"/>
      <c r="M15" s="15"/>
      <c r="N15" s="15"/>
      <c r="O15" s="15"/>
      <c r="P15" s="15"/>
    </row>
    <row r="16" spans="1:16" s="6" customFormat="1" ht="76.5" customHeight="1" x14ac:dyDescent="0.3">
      <c r="A16" s="2">
        <v>10</v>
      </c>
      <c r="B16" s="2" t="s">
        <v>42</v>
      </c>
      <c r="C16" s="2" t="s">
        <v>43</v>
      </c>
      <c r="D16" s="2" t="s">
        <v>34</v>
      </c>
      <c r="E16" s="2" t="s">
        <v>35</v>
      </c>
      <c r="F16" s="2" t="s">
        <v>36</v>
      </c>
      <c r="G16" s="3">
        <v>1</v>
      </c>
      <c r="H16" s="2">
        <f t="shared" si="0"/>
        <v>0</v>
      </c>
      <c r="I16" s="3">
        <f t="shared" si="1"/>
        <v>1</v>
      </c>
      <c r="J16" s="2">
        <f t="shared" si="2"/>
        <v>0</v>
      </c>
      <c r="K16" s="2">
        <f t="shared" si="3"/>
        <v>0</v>
      </c>
      <c r="L16" s="2"/>
      <c r="M16" s="15"/>
      <c r="N16" s="15"/>
      <c r="O16" s="15"/>
      <c r="P16" s="15"/>
    </row>
    <row r="17" spans="1:12" s="6" customFormat="1" ht="63.75" customHeight="1" x14ac:dyDescent="0.3">
      <c r="A17" s="2">
        <v>11</v>
      </c>
      <c r="B17" s="2" t="s">
        <v>42</v>
      </c>
      <c r="C17" s="2" t="s">
        <v>44</v>
      </c>
      <c r="D17" s="2" t="s">
        <v>22</v>
      </c>
      <c r="E17" s="2" t="s">
        <v>23</v>
      </c>
      <c r="F17" s="2" t="s">
        <v>24</v>
      </c>
      <c r="G17" s="3">
        <v>1</v>
      </c>
      <c r="H17" s="2">
        <f t="shared" si="0"/>
        <v>0</v>
      </c>
      <c r="I17" s="3">
        <f t="shared" si="1"/>
        <v>1</v>
      </c>
      <c r="J17" s="2">
        <f t="shared" si="2"/>
        <v>0</v>
      </c>
      <c r="K17" s="2">
        <f t="shared" si="3"/>
        <v>0</v>
      </c>
      <c r="L17" s="2"/>
    </row>
    <row r="18" spans="1:12" s="6" customFormat="1" ht="114.75" customHeight="1" x14ac:dyDescent="0.3">
      <c r="A18" s="2">
        <v>12</v>
      </c>
      <c r="B18" s="2" t="s">
        <v>42</v>
      </c>
      <c r="C18" s="2" t="s">
        <v>44</v>
      </c>
      <c r="D18" s="2" t="s">
        <v>37</v>
      </c>
      <c r="E18" s="2" t="s">
        <v>38</v>
      </c>
      <c r="F18" s="2" t="s">
        <v>39</v>
      </c>
      <c r="G18" s="3">
        <v>1</v>
      </c>
      <c r="H18" s="2">
        <f t="shared" si="0"/>
        <v>0</v>
      </c>
      <c r="I18" s="3">
        <f t="shared" si="1"/>
        <v>1</v>
      </c>
      <c r="J18" s="2">
        <f t="shared" si="2"/>
        <v>0</v>
      </c>
      <c r="K18" s="2">
        <f t="shared" si="3"/>
        <v>0</v>
      </c>
      <c r="L18" s="2"/>
    </row>
    <row r="19" spans="1:12" s="6" customFormat="1" ht="76.5" customHeight="1" x14ac:dyDescent="0.3">
      <c r="A19" s="2">
        <v>13</v>
      </c>
      <c r="B19" s="2" t="s">
        <v>42</v>
      </c>
      <c r="C19" s="2" t="s">
        <v>45</v>
      </c>
      <c r="D19" s="2" t="s">
        <v>22</v>
      </c>
      <c r="E19" s="2" t="s">
        <v>23</v>
      </c>
      <c r="F19" s="2" t="s">
        <v>24</v>
      </c>
      <c r="G19" s="3">
        <v>1</v>
      </c>
      <c r="H19" s="2">
        <f t="shared" si="0"/>
        <v>0</v>
      </c>
      <c r="I19" s="3">
        <f t="shared" si="1"/>
        <v>1</v>
      </c>
      <c r="J19" s="2">
        <f t="shared" si="2"/>
        <v>0</v>
      </c>
      <c r="K19" s="2">
        <f t="shared" si="3"/>
        <v>0</v>
      </c>
      <c r="L19" s="2"/>
    </row>
    <row r="20" spans="1:12" s="6" customFormat="1" ht="114.75" customHeight="1" x14ac:dyDescent="0.3">
      <c r="A20" s="2">
        <v>14</v>
      </c>
      <c r="B20" s="2" t="s">
        <v>42</v>
      </c>
      <c r="C20" s="2" t="s">
        <v>18</v>
      </c>
      <c r="D20" s="2" t="s">
        <v>19</v>
      </c>
      <c r="E20" s="2" t="s">
        <v>25</v>
      </c>
      <c r="F20" s="2" t="s">
        <v>26</v>
      </c>
      <c r="G20" s="3">
        <v>1</v>
      </c>
      <c r="H20" s="2">
        <f t="shared" si="0"/>
        <v>0</v>
      </c>
      <c r="I20" s="3">
        <f t="shared" si="1"/>
        <v>1</v>
      </c>
      <c r="J20" s="2">
        <f t="shared" si="2"/>
        <v>0</v>
      </c>
      <c r="K20" s="2">
        <f t="shared" si="3"/>
        <v>0</v>
      </c>
      <c r="L20" s="2"/>
    </row>
    <row r="21" spans="1:12" s="6" customFormat="1" ht="76.5" customHeight="1" x14ac:dyDescent="0.3">
      <c r="A21" s="2">
        <v>15</v>
      </c>
      <c r="B21" s="2" t="s">
        <v>46</v>
      </c>
      <c r="C21" s="2" t="s">
        <v>47</v>
      </c>
      <c r="D21" s="2" t="s">
        <v>22</v>
      </c>
      <c r="E21" s="2" t="s">
        <v>23</v>
      </c>
      <c r="F21" s="2" t="s">
        <v>24</v>
      </c>
      <c r="G21" s="3">
        <v>1</v>
      </c>
      <c r="H21" s="2">
        <f t="shared" si="0"/>
        <v>0</v>
      </c>
      <c r="I21" s="3">
        <f t="shared" si="1"/>
        <v>1</v>
      </c>
      <c r="J21" s="2">
        <f t="shared" si="2"/>
        <v>0</v>
      </c>
      <c r="K21" s="2">
        <f t="shared" si="3"/>
        <v>0</v>
      </c>
      <c r="L21" s="2"/>
    </row>
    <row r="22" spans="1:12" s="6" customFormat="1" ht="114.75" customHeight="1" x14ac:dyDescent="0.3">
      <c r="A22" s="2">
        <v>16</v>
      </c>
      <c r="B22" s="2" t="s">
        <v>46</v>
      </c>
      <c r="C22" s="2" t="s">
        <v>47</v>
      </c>
      <c r="D22" s="2" t="s">
        <v>37</v>
      </c>
      <c r="E22" s="2" t="s">
        <v>38</v>
      </c>
      <c r="F22" s="2" t="s">
        <v>39</v>
      </c>
      <c r="G22" s="3">
        <v>1</v>
      </c>
      <c r="H22" s="2">
        <f t="shared" si="0"/>
        <v>0</v>
      </c>
      <c r="I22" s="3">
        <f t="shared" si="1"/>
        <v>1</v>
      </c>
      <c r="J22" s="2">
        <f t="shared" si="2"/>
        <v>0</v>
      </c>
      <c r="K22" s="2">
        <f t="shared" si="3"/>
        <v>0</v>
      </c>
      <c r="L22" s="2"/>
    </row>
    <row r="23" spans="1:12" s="6" customFormat="1" ht="76.5" customHeight="1" x14ac:dyDescent="0.3">
      <c r="A23" s="2">
        <v>17</v>
      </c>
      <c r="B23" s="2" t="s">
        <v>46</v>
      </c>
      <c r="C23" s="2" t="s">
        <v>47</v>
      </c>
      <c r="D23" s="2" t="s">
        <v>37</v>
      </c>
      <c r="E23" s="2" t="s">
        <v>48</v>
      </c>
      <c r="F23" s="2" t="s">
        <v>49</v>
      </c>
      <c r="G23" s="3">
        <v>1</v>
      </c>
      <c r="H23" s="2">
        <f t="shared" si="0"/>
        <v>0</v>
      </c>
      <c r="I23" s="3">
        <f t="shared" si="1"/>
        <v>1</v>
      </c>
      <c r="J23" s="2">
        <f t="shared" si="2"/>
        <v>0</v>
      </c>
      <c r="K23" s="2">
        <f t="shared" si="3"/>
        <v>0</v>
      </c>
      <c r="L23" s="2"/>
    </row>
    <row r="24" spans="1:12" s="6" customFormat="1" ht="63.75" customHeight="1" x14ac:dyDescent="0.3">
      <c r="A24" s="2">
        <v>18</v>
      </c>
      <c r="B24" s="2" t="s">
        <v>46</v>
      </c>
      <c r="C24" s="2" t="s">
        <v>50</v>
      </c>
      <c r="D24" s="2" t="s">
        <v>37</v>
      </c>
      <c r="E24" s="2" t="s">
        <v>40</v>
      </c>
      <c r="F24" s="2" t="s">
        <v>41</v>
      </c>
      <c r="G24" s="3">
        <v>1</v>
      </c>
      <c r="H24" s="2">
        <f t="shared" si="0"/>
        <v>0</v>
      </c>
      <c r="I24" s="3">
        <f t="shared" si="1"/>
        <v>1</v>
      </c>
      <c r="J24" s="2">
        <f t="shared" si="2"/>
        <v>0</v>
      </c>
      <c r="K24" s="2">
        <f t="shared" si="3"/>
        <v>0</v>
      </c>
      <c r="L24" s="2"/>
    </row>
    <row r="25" spans="1:12" s="6" customFormat="1" ht="63.75" customHeight="1" x14ac:dyDescent="0.3">
      <c r="A25" s="2">
        <v>19</v>
      </c>
      <c r="B25" s="2" t="s">
        <v>46</v>
      </c>
      <c r="C25" s="2" t="s">
        <v>50</v>
      </c>
      <c r="D25" s="2" t="s">
        <v>29</v>
      </c>
      <c r="E25" s="2" t="s">
        <v>30</v>
      </c>
      <c r="F25" s="2" t="s">
        <v>31</v>
      </c>
      <c r="G25" s="3">
        <v>1</v>
      </c>
      <c r="H25" s="2">
        <f t="shared" si="0"/>
        <v>0</v>
      </c>
      <c r="I25" s="3">
        <f t="shared" si="1"/>
        <v>1</v>
      </c>
      <c r="J25" s="2">
        <f t="shared" si="2"/>
        <v>0</v>
      </c>
      <c r="K25" s="2">
        <f t="shared" si="3"/>
        <v>0</v>
      </c>
      <c r="L25" s="2"/>
    </row>
    <row r="26" spans="1:12" s="6" customFormat="1" ht="63.75" customHeight="1" x14ac:dyDescent="0.3">
      <c r="A26" s="2">
        <v>20</v>
      </c>
      <c r="B26" s="2" t="s">
        <v>46</v>
      </c>
      <c r="C26" s="2" t="s">
        <v>50</v>
      </c>
      <c r="D26" s="2" t="s">
        <v>51</v>
      </c>
      <c r="E26" s="2" t="s">
        <v>52</v>
      </c>
      <c r="F26" s="2" t="s">
        <v>53</v>
      </c>
      <c r="G26" s="3">
        <v>1</v>
      </c>
      <c r="H26" s="2">
        <f t="shared" si="0"/>
        <v>0</v>
      </c>
      <c r="I26" s="3">
        <f t="shared" si="1"/>
        <v>1</v>
      </c>
      <c r="J26" s="2">
        <f t="shared" si="2"/>
        <v>0</v>
      </c>
      <c r="K26" s="2">
        <f t="shared" si="3"/>
        <v>0</v>
      </c>
      <c r="L26" s="2"/>
    </row>
    <row r="27" spans="1:12" s="6" customFormat="1" ht="63.75" customHeight="1" x14ac:dyDescent="0.3">
      <c r="A27" s="2">
        <v>21</v>
      </c>
      <c r="B27" s="2" t="s">
        <v>46</v>
      </c>
      <c r="C27" s="2" t="s">
        <v>54</v>
      </c>
      <c r="D27" s="2" t="s">
        <v>22</v>
      </c>
      <c r="E27" s="2" t="s">
        <v>55</v>
      </c>
      <c r="F27" s="2" t="s">
        <v>56</v>
      </c>
      <c r="G27" s="3">
        <v>1</v>
      </c>
      <c r="H27" s="2">
        <f t="shared" si="0"/>
        <v>0</v>
      </c>
      <c r="I27" s="3">
        <f t="shared" si="1"/>
        <v>1</v>
      </c>
      <c r="J27" s="2">
        <f t="shared" si="2"/>
        <v>0</v>
      </c>
      <c r="K27" s="2">
        <f t="shared" si="3"/>
        <v>0</v>
      </c>
      <c r="L27" s="2"/>
    </row>
    <row r="28" spans="1:12" s="6" customFormat="1" ht="63.75" customHeight="1" x14ac:dyDescent="0.3">
      <c r="A28" s="2">
        <v>22</v>
      </c>
      <c r="B28" s="2" t="s">
        <v>46</v>
      </c>
      <c r="C28" s="2" t="s">
        <v>54</v>
      </c>
      <c r="D28" s="2" t="s">
        <v>34</v>
      </c>
      <c r="E28" s="2" t="s">
        <v>35</v>
      </c>
      <c r="F28" s="2" t="s">
        <v>36</v>
      </c>
      <c r="G28" s="3">
        <v>1</v>
      </c>
      <c r="H28" s="2">
        <f t="shared" si="0"/>
        <v>0</v>
      </c>
      <c r="I28" s="3">
        <f t="shared" si="1"/>
        <v>1</v>
      </c>
      <c r="J28" s="2">
        <f t="shared" si="2"/>
        <v>0</v>
      </c>
      <c r="K28" s="2">
        <f t="shared" si="3"/>
        <v>0</v>
      </c>
      <c r="L28" s="2"/>
    </row>
    <row r="29" spans="1:12" s="6" customFormat="1" ht="63.75" customHeight="1" x14ac:dyDescent="0.3">
      <c r="A29" s="2">
        <v>23</v>
      </c>
      <c r="B29" s="2" t="s">
        <v>46</v>
      </c>
      <c r="C29" s="2" t="s">
        <v>54</v>
      </c>
      <c r="D29" s="2" t="s">
        <v>34</v>
      </c>
      <c r="E29" s="2" t="s">
        <v>57</v>
      </c>
      <c r="F29" s="2" t="s">
        <v>58</v>
      </c>
      <c r="G29" s="3">
        <v>1</v>
      </c>
      <c r="H29" s="2">
        <f t="shared" si="0"/>
        <v>0</v>
      </c>
      <c r="I29" s="3">
        <f t="shared" si="1"/>
        <v>1</v>
      </c>
      <c r="J29" s="2">
        <f t="shared" si="2"/>
        <v>0</v>
      </c>
      <c r="K29" s="2">
        <f t="shared" si="3"/>
        <v>0</v>
      </c>
      <c r="L29" s="2"/>
    </row>
    <row r="30" spans="1:12" s="6" customFormat="1" ht="84" customHeight="1" x14ac:dyDescent="0.3">
      <c r="A30" s="2">
        <v>24</v>
      </c>
      <c r="B30" s="2" t="s">
        <v>46</v>
      </c>
      <c r="C30" s="2" t="s">
        <v>59</v>
      </c>
      <c r="D30" s="2" t="s">
        <v>22</v>
      </c>
      <c r="E30" s="2" t="s">
        <v>23</v>
      </c>
      <c r="F30" s="2" t="s">
        <v>24</v>
      </c>
      <c r="G30" s="3">
        <v>1</v>
      </c>
      <c r="H30" s="2">
        <f t="shared" si="0"/>
        <v>0</v>
      </c>
      <c r="I30" s="3">
        <f t="shared" si="1"/>
        <v>1</v>
      </c>
      <c r="J30" s="2">
        <f t="shared" si="2"/>
        <v>0</v>
      </c>
      <c r="K30" s="2">
        <f t="shared" si="3"/>
        <v>0</v>
      </c>
      <c r="L30" s="2"/>
    </row>
    <row r="31" spans="1:12" s="6" customFormat="1" ht="114.75" customHeight="1" x14ac:dyDescent="0.3">
      <c r="A31" s="2">
        <v>25</v>
      </c>
      <c r="B31" s="2" t="s">
        <v>46</v>
      </c>
      <c r="C31" s="2" t="s">
        <v>59</v>
      </c>
      <c r="D31" s="2" t="s">
        <v>37</v>
      </c>
      <c r="E31" s="2" t="s">
        <v>38</v>
      </c>
      <c r="F31" s="2" t="s">
        <v>39</v>
      </c>
      <c r="G31" s="3">
        <v>1</v>
      </c>
      <c r="H31" s="2">
        <f t="shared" si="0"/>
        <v>0</v>
      </c>
      <c r="I31" s="3">
        <f t="shared" si="1"/>
        <v>1</v>
      </c>
      <c r="J31" s="2">
        <f t="shared" si="2"/>
        <v>0</v>
      </c>
      <c r="K31" s="2">
        <f t="shared" si="3"/>
        <v>0</v>
      </c>
      <c r="L31" s="2"/>
    </row>
    <row r="32" spans="1:12" s="6" customFormat="1" ht="76.5" customHeight="1" x14ac:dyDescent="0.3">
      <c r="A32" s="2">
        <v>26</v>
      </c>
      <c r="B32" s="2" t="s">
        <v>46</v>
      </c>
      <c r="C32" s="2" t="s">
        <v>59</v>
      </c>
      <c r="D32" s="2" t="s">
        <v>29</v>
      </c>
      <c r="E32" s="2" t="s">
        <v>30</v>
      </c>
      <c r="F32" s="2" t="s">
        <v>31</v>
      </c>
      <c r="G32" s="3">
        <v>1</v>
      </c>
      <c r="H32" s="2">
        <f t="shared" si="0"/>
        <v>0</v>
      </c>
      <c r="I32" s="3">
        <f t="shared" si="1"/>
        <v>1</v>
      </c>
      <c r="J32" s="2">
        <f t="shared" si="2"/>
        <v>0</v>
      </c>
      <c r="K32" s="2">
        <f t="shared" si="3"/>
        <v>0</v>
      </c>
      <c r="L32" s="2"/>
    </row>
    <row r="33" spans="1:17" s="6" customFormat="1" ht="63.75" customHeight="1" x14ac:dyDescent="0.3">
      <c r="A33" s="2">
        <v>27</v>
      </c>
      <c r="B33" s="2" t="s">
        <v>46</v>
      </c>
      <c r="C33" s="2" t="s">
        <v>60</v>
      </c>
      <c r="D33" s="2" t="s">
        <v>22</v>
      </c>
      <c r="E33" s="2" t="s">
        <v>23</v>
      </c>
      <c r="F33" s="2" t="s">
        <v>24</v>
      </c>
      <c r="G33" s="3">
        <v>1</v>
      </c>
      <c r="H33" s="2">
        <f t="shared" si="0"/>
        <v>0</v>
      </c>
      <c r="I33" s="3">
        <f t="shared" si="1"/>
        <v>1</v>
      </c>
      <c r="J33" s="2">
        <f t="shared" si="2"/>
        <v>0</v>
      </c>
      <c r="K33" s="2">
        <f t="shared" si="3"/>
        <v>0</v>
      </c>
      <c r="L33" s="2"/>
      <c r="M33" s="15"/>
      <c r="N33" s="15"/>
      <c r="O33" s="15"/>
      <c r="P33" s="15"/>
      <c r="Q33" s="15"/>
    </row>
    <row r="34" spans="1:17" s="6" customFormat="1" ht="114.75" customHeight="1" x14ac:dyDescent="0.3">
      <c r="A34" s="2">
        <v>28</v>
      </c>
      <c r="B34" s="2" t="s">
        <v>46</v>
      </c>
      <c r="C34" s="2" t="s">
        <v>60</v>
      </c>
      <c r="D34" s="2" t="s">
        <v>29</v>
      </c>
      <c r="E34" s="2" t="s">
        <v>30</v>
      </c>
      <c r="F34" s="2" t="s">
        <v>31</v>
      </c>
      <c r="G34" s="3">
        <v>1</v>
      </c>
      <c r="H34" s="2">
        <f t="shared" si="0"/>
        <v>0</v>
      </c>
      <c r="I34" s="3">
        <f t="shared" si="1"/>
        <v>1</v>
      </c>
      <c r="J34" s="2">
        <f t="shared" si="2"/>
        <v>0</v>
      </c>
      <c r="K34" s="2">
        <f t="shared" si="3"/>
        <v>0</v>
      </c>
      <c r="L34" s="2"/>
      <c r="M34" s="15"/>
      <c r="N34" s="15"/>
      <c r="O34" s="15"/>
      <c r="P34" s="15"/>
      <c r="Q34" s="15"/>
    </row>
    <row r="35" spans="1:17" s="6" customFormat="1" ht="63.75" customHeight="1" x14ac:dyDescent="0.3">
      <c r="A35" s="2">
        <v>29</v>
      </c>
      <c r="B35" s="2" t="s">
        <v>46</v>
      </c>
      <c r="C35" s="2" t="s">
        <v>60</v>
      </c>
      <c r="D35" s="2" t="s">
        <v>34</v>
      </c>
      <c r="E35" s="2" t="s">
        <v>61</v>
      </c>
      <c r="F35" s="2" t="s">
        <v>62</v>
      </c>
      <c r="G35" s="3">
        <v>1</v>
      </c>
      <c r="H35" s="2">
        <f t="shared" si="0"/>
        <v>0</v>
      </c>
      <c r="I35" s="3">
        <f t="shared" si="1"/>
        <v>1</v>
      </c>
      <c r="J35" s="2">
        <f t="shared" si="2"/>
        <v>0</v>
      </c>
      <c r="K35" s="2">
        <f t="shared" si="3"/>
        <v>0</v>
      </c>
      <c r="L35" s="2"/>
      <c r="M35" s="15"/>
      <c r="N35" s="15"/>
      <c r="O35" s="15"/>
      <c r="P35" s="15"/>
      <c r="Q35" s="15"/>
    </row>
    <row r="36" spans="1:17" s="6" customFormat="1" ht="63.75" customHeight="1" x14ac:dyDescent="0.3">
      <c r="A36" s="2">
        <v>30</v>
      </c>
      <c r="B36" s="2" t="s">
        <v>46</v>
      </c>
      <c r="C36" s="2" t="s">
        <v>63</v>
      </c>
      <c r="D36" s="2" t="s">
        <v>37</v>
      </c>
      <c r="E36" s="2" t="s">
        <v>38</v>
      </c>
      <c r="F36" s="2" t="s">
        <v>39</v>
      </c>
      <c r="G36" s="3">
        <v>1</v>
      </c>
      <c r="H36" s="2">
        <f t="shared" si="0"/>
        <v>0</v>
      </c>
      <c r="I36" s="3">
        <f t="shared" si="1"/>
        <v>1</v>
      </c>
      <c r="J36" s="2">
        <f t="shared" si="2"/>
        <v>0</v>
      </c>
      <c r="K36" s="2">
        <f t="shared" si="3"/>
        <v>0</v>
      </c>
      <c r="L36" s="2"/>
      <c r="M36" s="15"/>
      <c r="N36" s="15"/>
      <c r="O36" s="15"/>
      <c r="P36" s="15"/>
      <c r="Q36" s="15"/>
    </row>
    <row r="37" spans="1:17" s="6" customFormat="1" ht="76.5" customHeight="1" x14ac:dyDescent="0.3">
      <c r="A37" s="2">
        <v>31</v>
      </c>
      <c r="B37" s="2" t="s">
        <v>46</v>
      </c>
      <c r="C37" s="2" t="s">
        <v>63</v>
      </c>
      <c r="D37" s="2" t="s">
        <v>19</v>
      </c>
      <c r="E37" s="2" t="s">
        <v>25</v>
      </c>
      <c r="F37" s="2" t="s">
        <v>26</v>
      </c>
      <c r="G37" s="3">
        <v>1</v>
      </c>
      <c r="H37" s="2">
        <f t="shared" si="0"/>
        <v>0</v>
      </c>
      <c r="I37" s="3">
        <f t="shared" si="1"/>
        <v>1</v>
      </c>
      <c r="J37" s="2">
        <f t="shared" si="2"/>
        <v>0</v>
      </c>
      <c r="K37" s="2">
        <f t="shared" si="3"/>
        <v>0</v>
      </c>
      <c r="L37" s="2"/>
      <c r="M37" s="15"/>
      <c r="N37" s="15"/>
      <c r="O37" s="15"/>
      <c r="P37" s="15"/>
      <c r="Q37" s="15"/>
    </row>
    <row r="38" spans="1:17" s="6" customFormat="1" ht="76.5" customHeight="1" x14ac:dyDescent="0.3">
      <c r="A38" s="2">
        <v>32</v>
      </c>
      <c r="B38" s="2" t="s">
        <v>46</v>
      </c>
      <c r="C38" s="2" t="s">
        <v>63</v>
      </c>
      <c r="D38" s="2" t="s">
        <v>22</v>
      </c>
      <c r="E38" s="2" t="s">
        <v>64</v>
      </c>
      <c r="F38" s="2" t="s">
        <v>65</v>
      </c>
      <c r="G38" s="3">
        <v>1</v>
      </c>
      <c r="H38" s="2">
        <f t="shared" si="0"/>
        <v>0</v>
      </c>
      <c r="I38" s="3">
        <f t="shared" si="1"/>
        <v>1</v>
      </c>
      <c r="J38" s="2">
        <f t="shared" si="2"/>
        <v>0</v>
      </c>
      <c r="K38" s="2">
        <f t="shared" si="3"/>
        <v>0</v>
      </c>
      <c r="L38" s="2"/>
      <c r="M38" s="15"/>
      <c r="N38" s="15"/>
      <c r="O38" s="15"/>
      <c r="P38" s="15"/>
      <c r="Q38" s="15"/>
    </row>
    <row r="39" spans="1:17" s="6" customFormat="1" ht="51" customHeight="1" x14ac:dyDescent="0.3">
      <c r="A39" s="2">
        <v>33</v>
      </c>
      <c r="B39" s="2" t="s">
        <v>46</v>
      </c>
      <c r="C39" s="2" t="s">
        <v>66</v>
      </c>
      <c r="D39" s="2" t="s">
        <v>22</v>
      </c>
      <c r="E39" s="2" t="s">
        <v>23</v>
      </c>
      <c r="F39" s="2" t="s">
        <v>24</v>
      </c>
      <c r="G39" s="3">
        <v>1</v>
      </c>
      <c r="H39" s="2">
        <f t="shared" ref="H39:H64" si="4">COUNTIFS($B$77:$B$376,$A39,$O$77:$O$376,"SELECCIONADO")</f>
        <v>0</v>
      </c>
      <c r="I39" s="3">
        <f t="shared" ref="I39:I64" si="5">IF($H39="","",$G39-$H39)</f>
        <v>1</v>
      </c>
      <c r="J39" s="2">
        <f t="shared" ref="J39:J64" si="6">COUNTIFS($B$77:$B$376,$A39,$O$77:$O$376,"SELECCIONADO",$G$77:$G$376,"Femenino")</f>
        <v>0</v>
      </c>
      <c r="K39" s="2">
        <f t="shared" ref="K39:K64" si="7">COUNTIFS($B$77:$B$376,$A39,$O$77:$O$376,"LISTA DE ESPERA*")</f>
        <v>0</v>
      </c>
      <c r="L39" s="2"/>
      <c r="M39" s="15"/>
      <c r="N39" s="15"/>
      <c r="O39" s="15"/>
      <c r="P39" s="15"/>
      <c r="Q39" s="15"/>
    </row>
    <row r="40" spans="1:17" s="6" customFormat="1" ht="114.75" customHeight="1" x14ac:dyDescent="0.3">
      <c r="A40" s="2">
        <v>34</v>
      </c>
      <c r="B40" s="2" t="s">
        <v>46</v>
      </c>
      <c r="C40" s="2" t="s">
        <v>66</v>
      </c>
      <c r="D40" s="2" t="s">
        <v>37</v>
      </c>
      <c r="E40" s="2" t="s">
        <v>38</v>
      </c>
      <c r="F40" s="2" t="s">
        <v>39</v>
      </c>
      <c r="G40" s="3">
        <v>1</v>
      </c>
      <c r="H40" s="2">
        <f t="shared" si="4"/>
        <v>0</v>
      </c>
      <c r="I40" s="3">
        <f t="shared" si="5"/>
        <v>1</v>
      </c>
      <c r="J40" s="2">
        <f t="shared" si="6"/>
        <v>0</v>
      </c>
      <c r="K40" s="2">
        <f t="shared" si="7"/>
        <v>0</v>
      </c>
      <c r="L40" s="2"/>
      <c r="M40" s="15"/>
      <c r="N40" s="15"/>
      <c r="O40" s="15"/>
      <c r="P40" s="15"/>
      <c r="Q40" s="15"/>
    </row>
    <row r="41" spans="1:17" s="6" customFormat="1" ht="76.5" customHeight="1" x14ac:dyDescent="0.3">
      <c r="A41" s="2">
        <v>35</v>
      </c>
      <c r="B41" s="2" t="s">
        <v>46</v>
      </c>
      <c r="C41" s="2" t="s">
        <v>66</v>
      </c>
      <c r="D41" s="2" t="s">
        <v>51</v>
      </c>
      <c r="E41" s="2" t="s">
        <v>67</v>
      </c>
      <c r="F41" s="2" t="s">
        <v>68</v>
      </c>
      <c r="G41" s="3">
        <v>1</v>
      </c>
      <c r="H41" s="2">
        <f t="shared" si="4"/>
        <v>0</v>
      </c>
      <c r="I41" s="3">
        <f t="shared" si="5"/>
        <v>1</v>
      </c>
      <c r="J41" s="2">
        <f t="shared" si="6"/>
        <v>0</v>
      </c>
      <c r="K41" s="2">
        <f t="shared" si="7"/>
        <v>0</v>
      </c>
      <c r="L41" s="2"/>
      <c r="M41" s="15"/>
      <c r="N41" s="15"/>
      <c r="O41" s="15"/>
      <c r="P41" s="15"/>
      <c r="Q41" s="15"/>
    </row>
    <row r="42" spans="1:17" s="6" customFormat="1" ht="51" customHeight="1" x14ac:dyDescent="0.3">
      <c r="A42" s="2">
        <v>36</v>
      </c>
      <c r="B42" s="2" t="s">
        <v>46</v>
      </c>
      <c r="C42" s="2" t="s">
        <v>69</v>
      </c>
      <c r="D42" s="2" t="s">
        <v>29</v>
      </c>
      <c r="E42" s="2" t="s">
        <v>30</v>
      </c>
      <c r="F42" s="2" t="s">
        <v>31</v>
      </c>
      <c r="G42" s="3">
        <v>2</v>
      </c>
      <c r="H42" s="2">
        <f t="shared" si="4"/>
        <v>0</v>
      </c>
      <c r="I42" s="3">
        <f t="shared" si="5"/>
        <v>2</v>
      </c>
      <c r="J42" s="2">
        <f t="shared" si="6"/>
        <v>0</v>
      </c>
      <c r="K42" s="2">
        <f t="shared" si="7"/>
        <v>0</v>
      </c>
      <c r="L42" s="2"/>
      <c r="M42" s="15"/>
      <c r="N42" s="15"/>
      <c r="O42" s="15"/>
      <c r="P42" s="15"/>
      <c r="Q42" s="15"/>
    </row>
    <row r="43" spans="1:17" s="6" customFormat="1" ht="51" customHeight="1" x14ac:dyDescent="0.3">
      <c r="A43" s="2">
        <v>37</v>
      </c>
      <c r="B43" s="2" t="s">
        <v>46</v>
      </c>
      <c r="C43" s="2" t="s">
        <v>69</v>
      </c>
      <c r="D43" s="2" t="s">
        <v>29</v>
      </c>
      <c r="E43" s="2" t="s">
        <v>70</v>
      </c>
      <c r="F43" s="2" t="s">
        <v>71</v>
      </c>
      <c r="G43" s="3">
        <v>1</v>
      </c>
      <c r="H43" s="2">
        <f t="shared" si="4"/>
        <v>0</v>
      </c>
      <c r="I43" s="3">
        <f t="shared" si="5"/>
        <v>1</v>
      </c>
      <c r="J43" s="2">
        <f t="shared" si="6"/>
        <v>0</v>
      </c>
      <c r="K43" s="2">
        <f t="shared" si="7"/>
        <v>0</v>
      </c>
      <c r="L43" s="2"/>
      <c r="M43" s="15"/>
      <c r="N43" s="15"/>
      <c r="O43" s="15"/>
      <c r="P43" s="15"/>
      <c r="Q43" s="15"/>
    </row>
    <row r="44" spans="1:17" s="6" customFormat="1" ht="38.25" customHeight="1" x14ac:dyDescent="0.3">
      <c r="A44" s="2">
        <v>38</v>
      </c>
      <c r="B44" s="2" t="s">
        <v>46</v>
      </c>
      <c r="C44" s="2" t="s">
        <v>72</v>
      </c>
      <c r="D44" s="2" t="s">
        <v>22</v>
      </c>
      <c r="E44" s="2" t="s">
        <v>55</v>
      </c>
      <c r="F44" s="2" t="s">
        <v>56</v>
      </c>
      <c r="G44" s="3">
        <v>1</v>
      </c>
      <c r="H44" s="2">
        <f t="shared" si="4"/>
        <v>0</v>
      </c>
      <c r="I44" s="3">
        <f t="shared" si="5"/>
        <v>1</v>
      </c>
      <c r="J44" s="2">
        <f t="shared" si="6"/>
        <v>0</v>
      </c>
      <c r="K44" s="2">
        <f t="shared" si="7"/>
        <v>0</v>
      </c>
      <c r="L44" s="2"/>
      <c r="M44" s="15"/>
      <c r="N44" s="15"/>
      <c r="O44" s="15"/>
      <c r="P44" s="15"/>
      <c r="Q44" s="15"/>
    </row>
    <row r="45" spans="1:17" s="6" customFormat="1" ht="63.75" customHeight="1" x14ac:dyDescent="0.3">
      <c r="A45" s="2">
        <v>39</v>
      </c>
      <c r="B45" s="2" t="s">
        <v>46</v>
      </c>
      <c r="C45" s="2" t="s">
        <v>72</v>
      </c>
      <c r="D45" s="2" t="s">
        <v>29</v>
      </c>
      <c r="E45" s="2" t="s">
        <v>30</v>
      </c>
      <c r="F45" s="2" t="s">
        <v>31</v>
      </c>
      <c r="G45" s="3">
        <v>1</v>
      </c>
      <c r="H45" s="2">
        <f t="shared" si="4"/>
        <v>0</v>
      </c>
      <c r="I45" s="3">
        <f t="shared" si="5"/>
        <v>1</v>
      </c>
      <c r="J45" s="2">
        <f t="shared" si="6"/>
        <v>0</v>
      </c>
      <c r="K45" s="2">
        <f t="shared" si="7"/>
        <v>0</v>
      </c>
      <c r="L45" s="2"/>
      <c r="M45" s="15"/>
      <c r="N45" s="15"/>
      <c r="O45" s="15"/>
      <c r="P45" s="15"/>
      <c r="Q45" s="15"/>
    </row>
    <row r="46" spans="1:17" s="6" customFormat="1" ht="63.75" customHeight="1" x14ac:dyDescent="0.3">
      <c r="A46" s="2">
        <v>40</v>
      </c>
      <c r="B46" s="2" t="s">
        <v>46</v>
      </c>
      <c r="C46" s="2" t="s">
        <v>72</v>
      </c>
      <c r="D46" s="2" t="s">
        <v>19</v>
      </c>
      <c r="E46" s="2" t="s">
        <v>25</v>
      </c>
      <c r="F46" s="2" t="s">
        <v>26</v>
      </c>
      <c r="G46" s="3">
        <v>1</v>
      </c>
      <c r="H46" s="2">
        <f t="shared" si="4"/>
        <v>0</v>
      </c>
      <c r="I46" s="3">
        <f t="shared" si="5"/>
        <v>1</v>
      </c>
      <c r="J46" s="2">
        <f t="shared" si="6"/>
        <v>0</v>
      </c>
      <c r="K46" s="2">
        <f t="shared" si="7"/>
        <v>0</v>
      </c>
      <c r="L46" s="2"/>
      <c r="M46" s="15"/>
      <c r="N46" s="15"/>
      <c r="O46" s="15"/>
      <c r="P46" s="15"/>
      <c r="Q46" s="15"/>
    </row>
    <row r="47" spans="1:17" s="6" customFormat="1" ht="76.5" customHeight="1" x14ac:dyDescent="0.3">
      <c r="A47" s="2">
        <v>41</v>
      </c>
      <c r="B47" s="2" t="s">
        <v>46</v>
      </c>
      <c r="C47" s="2" t="s">
        <v>73</v>
      </c>
      <c r="D47" s="2" t="s">
        <v>34</v>
      </c>
      <c r="E47" s="2" t="s">
        <v>35</v>
      </c>
      <c r="F47" s="2" t="s">
        <v>36</v>
      </c>
      <c r="G47" s="3">
        <v>3</v>
      </c>
      <c r="H47" s="2">
        <f t="shared" si="4"/>
        <v>0</v>
      </c>
      <c r="I47" s="3">
        <f t="shared" si="5"/>
        <v>3</v>
      </c>
      <c r="J47" s="2">
        <f t="shared" si="6"/>
        <v>0</v>
      </c>
      <c r="K47" s="2">
        <f t="shared" si="7"/>
        <v>0</v>
      </c>
      <c r="L47" s="2"/>
      <c r="M47" s="15"/>
      <c r="N47" s="15"/>
      <c r="O47" s="15"/>
      <c r="P47" s="15"/>
      <c r="Q47" s="15"/>
    </row>
    <row r="48" spans="1:17" s="6" customFormat="1" ht="63.75" customHeight="1" x14ac:dyDescent="0.3">
      <c r="A48" s="2">
        <v>42</v>
      </c>
      <c r="B48" s="2" t="s">
        <v>46</v>
      </c>
      <c r="C48" s="2" t="s">
        <v>74</v>
      </c>
      <c r="D48" s="2" t="s">
        <v>51</v>
      </c>
      <c r="E48" s="2" t="s">
        <v>75</v>
      </c>
      <c r="F48" s="2" t="s">
        <v>76</v>
      </c>
      <c r="G48" s="3">
        <v>2</v>
      </c>
      <c r="H48" s="2">
        <f t="shared" si="4"/>
        <v>0</v>
      </c>
      <c r="I48" s="3">
        <f t="shared" si="5"/>
        <v>2</v>
      </c>
      <c r="J48" s="2">
        <f t="shared" si="6"/>
        <v>0</v>
      </c>
      <c r="K48" s="2">
        <f t="shared" si="7"/>
        <v>0</v>
      </c>
      <c r="L48" s="2"/>
      <c r="M48" s="15"/>
      <c r="N48" s="15"/>
      <c r="O48" s="15"/>
      <c r="P48" s="15"/>
      <c r="Q48" s="15"/>
    </row>
    <row r="49" spans="1:17" s="6" customFormat="1" ht="76.5" customHeight="1" x14ac:dyDescent="0.3">
      <c r="A49" s="2">
        <v>43</v>
      </c>
      <c r="B49" s="2" t="s">
        <v>46</v>
      </c>
      <c r="C49" s="2" t="s">
        <v>74</v>
      </c>
      <c r="D49" s="2" t="s">
        <v>51</v>
      </c>
      <c r="E49" s="2" t="s">
        <v>67</v>
      </c>
      <c r="F49" s="2" t="s">
        <v>68</v>
      </c>
      <c r="G49" s="3">
        <v>1</v>
      </c>
      <c r="H49" s="2">
        <f t="shared" si="4"/>
        <v>0</v>
      </c>
      <c r="I49" s="3">
        <f t="shared" si="5"/>
        <v>1</v>
      </c>
      <c r="J49" s="2">
        <f t="shared" si="6"/>
        <v>0</v>
      </c>
      <c r="K49" s="2">
        <f t="shared" si="7"/>
        <v>0</v>
      </c>
      <c r="L49" s="2"/>
      <c r="M49" s="15"/>
      <c r="N49" s="15"/>
      <c r="O49" s="15"/>
      <c r="P49" s="15"/>
      <c r="Q49" s="15"/>
    </row>
    <row r="50" spans="1:17" s="6" customFormat="1" ht="51" customHeight="1" x14ac:dyDescent="0.3">
      <c r="A50" s="2">
        <v>44</v>
      </c>
      <c r="B50" s="2" t="s">
        <v>46</v>
      </c>
      <c r="C50" s="2" t="s">
        <v>77</v>
      </c>
      <c r="D50" s="2" t="s">
        <v>22</v>
      </c>
      <c r="E50" s="2" t="s">
        <v>23</v>
      </c>
      <c r="F50" s="2" t="s">
        <v>24</v>
      </c>
      <c r="G50" s="3">
        <v>1</v>
      </c>
      <c r="H50" s="2">
        <f t="shared" si="4"/>
        <v>0</v>
      </c>
      <c r="I50" s="3">
        <f t="shared" si="5"/>
        <v>1</v>
      </c>
      <c r="J50" s="2">
        <f t="shared" si="6"/>
        <v>0</v>
      </c>
      <c r="K50" s="2">
        <f t="shared" si="7"/>
        <v>0</v>
      </c>
      <c r="L50" s="2"/>
      <c r="M50" s="15"/>
      <c r="N50" s="15"/>
      <c r="O50" s="15"/>
      <c r="P50" s="15"/>
      <c r="Q50" s="15"/>
    </row>
    <row r="51" spans="1:17" s="6" customFormat="1" ht="114.75" customHeight="1" x14ac:dyDescent="0.3">
      <c r="A51" s="2">
        <v>45</v>
      </c>
      <c r="B51" s="2" t="s">
        <v>46</v>
      </c>
      <c r="C51" s="2" t="s">
        <v>77</v>
      </c>
      <c r="D51" s="2" t="s">
        <v>37</v>
      </c>
      <c r="E51" s="2" t="s">
        <v>40</v>
      </c>
      <c r="F51" s="2" t="s">
        <v>41</v>
      </c>
      <c r="G51" s="3">
        <v>1</v>
      </c>
      <c r="H51" s="2">
        <f t="shared" si="4"/>
        <v>0</v>
      </c>
      <c r="I51" s="3">
        <f t="shared" si="5"/>
        <v>1</v>
      </c>
      <c r="J51" s="2">
        <f t="shared" si="6"/>
        <v>0</v>
      </c>
      <c r="K51" s="2">
        <f t="shared" si="7"/>
        <v>0</v>
      </c>
      <c r="L51" s="2"/>
      <c r="M51" s="15"/>
      <c r="N51" s="15"/>
      <c r="O51" s="15"/>
      <c r="P51" s="15"/>
      <c r="Q51" s="15"/>
    </row>
    <row r="52" spans="1:17" s="6" customFormat="1" ht="51" customHeight="1" x14ac:dyDescent="0.3">
      <c r="A52" s="2">
        <v>46</v>
      </c>
      <c r="B52" s="2" t="s">
        <v>46</v>
      </c>
      <c r="C52" s="2" t="s">
        <v>77</v>
      </c>
      <c r="D52" s="2" t="s">
        <v>22</v>
      </c>
      <c r="E52" s="2" t="s">
        <v>64</v>
      </c>
      <c r="F52" s="2" t="s">
        <v>65</v>
      </c>
      <c r="G52" s="3">
        <v>1</v>
      </c>
      <c r="H52" s="2">
        <f t="shared" si="4"/>
        <v>0</v>
      </c>
      <c r="I52" s="3">
        <f t="shared" si="5"/>
        <v>1</v>
      </c>
      <c r="J52" s="2">
        <f t="shared" si="6"/>
        <v>0</v>
      </c>
      <c r="K52" s="2">
        <f t="shared" si="7"/>
        <v>0</v>
      </c>
      <c r="L52" s="2"/>
      <c r="M52" s="15"/>
      <c r="N52" s="15"/>
      <c r="O52" s="15"/>
      <c r="P52" s="15"/>
      <c r="Q52" s="15"/>
    </row>
    <row r="53" spans="1:17" s="6" customFormat="1" ht="63.75" customHeight="1" x14ac:dyDescent="0.3">
      <c r="A53" s="2">
        <v>47</v>
      </c>
      <c r="B53" s="2" t="s">
        <v>46</v>
      </c>
      <c r="C53" s="2" t="s">
        <v>78</v>
      </c>
      <c r="D53" s="2" t="s">
        <v>22</v>
      </c>
      <c r="E53" s="2" t="s">
        <v>55</v>
      </c>
      <c r="F53" s="2" t="s">
        <v>56</v>
      </c>
      <c r="G53" s="3">
        <v>1</v>
      </c>
      <c r="H53" s="2">
        <f t="shared" si="4"/>
        <v>0</v>
      </c>
      <c r="I53" s="3">
        <f t="shared" si="5"/>
        <v>1</v>
      </c>
      <c r="J53" s="2">
        <f t="shared" si="6"/>
        <v>0</v>
      </c>
      <c r="K53" s="2">
        <f t="shared" si="7"/>
        <v>0</v>
      </c>
      <c r="L53" s="2"/>
      <c r="M53" s="15"/>
      <c r="N53" s="15"/>
      <c r="O53" s="15"/>
      <c r="P53" s="15"/>
      <c r="Q53" s="15"/>
    </row>
    <row r="54" spans="1:17" s="6" customFormat="1" ht="63.75" customHeight="1" x14ac:dyDescent="0.3">
      <c r="A54" s="2">
        <v>48</v>
      </c>
      <c r="B54" s="2" t="s">
        <v>46</v>
      </c>
      <c r="C54" s="2" t="s">
        <v>78</v>
      </c>
      <c r="D54" s="2" t="s">
        <v>19</v>
      </c>
      <c r="E54" s="2" t="s">
        <v>25</v>
      </c>
      <c r="F54" s="2" t="s">
        <v>26</v>
      </c>
      <c r="G54" s="3">
        <v>1</v>
      </c>
      <c r="H54" s="2">
        <f t="shared" si="4"/>
        <v>0</v>
      </c>
      <c r="I54" s="3">
        <f t="shared" si="5"/>
        <v>1</v>
      </c>
      <c r="J54" s="2">
        <f t="shared" si="6"/>
        <v>0</v>
      </c>
      <c r="K54" s="2">
        <f t="shared" si="7"/>
        <v>0</v>
      </c>
      <c r="L54" s="2"/>
      <c r="M54" s="15"/>
      <c r="N54" s="15"/>
      <c r="O54" s="15"/>
      <c r="P54" s="15"/>
      <c r="Q54" s="15"/>
    </row>
    <row r="55" spans="1:17" s="6" customFormat="1" ht="76.5" customHeight="1" x14ac:dyDescent="0.3">
      <c r="A55" s="2">
        <v>49</v>
      </c>
      <c r="B55" s="2" t="s">
        <v>46</v>
      </c>
      <c r="C55" s="2" t="s">
        <v>78</v>
      </c>
      <c r="D55" s="2" t="s">
        <v>19</v>
      </c>
      <c r="E55" s="2" t="s">
        <v>20</v>
      </c>
      <c r="F55" s="2" t="s">
        <v>21</v>
      </c>
      <c r="G55" s="3">
        <v>1</v>
      </c>
      <c r="H55" s="2">
        <f t="shared" si="4"/>
        <v>0</v>
      </c>
      <c r="I55" s="3">
        <f t="shared" si="5"/>
        <v>1</v>
      </c>
      <c r="J55" s="2">
        <f t="shared" si="6"/>
        <v>0</v>
      </c>
      <c r="K55" s="2">
        <f t="shared" si="7"/>
        <v>0</v>
      </c>
      <c r="L55" s="2"/>
      <c r="M55" s="15"/>
      <c r="N55" s="15"/>
      <c r="O55" s="15"/>
      <c r="P55" s="15"/>
      <c r="Q55" s="15"/>
    </row>
    <row r="56" spans="1:17" s="6" customFormat="1" ht="76.5" customHeight="1" x14ac:dyDescent="0.3">
      <c r="A56" s="2">
        <v>50</v>
      </c>
      <c r="B56" s="2" t="s">
        <v>79</v>
      </c>
      <c r="C56" s="2" t="s">
        <v>80</v>
      </c>
      <c r="D56" s="2" t="s">
        <v>51</v>
      </c>
      <c r="E56" s="2" t="s">
        <v>75</v>
      </c>
      <c r="F56" s="2" t="s">
        <v>76</v>
      </c>
      <c r="G56" s="3">
        <v>7</v>
      </c>
      <c r="H56" s="2">
        <f t="shared" si="4"/>
        <v>0</v>
      </c>
      <c r="I56" s="3">
        <f t="shared" si="5"/>
        <v>7</v>
      </c>
      <c r="J56" s="2">
        <f t="shared" si="6"/>
        <v>0</v>
      </c>
      <c r="K56" s="2">
        <f t="shared" si="7"/>
        <v>0</v>
      </c>
      <c r="L56" s="2"/>
      <c r="M56" s="15"/>
      <c r="N56" s="15"/>
      <c r="O56" s="15"/>
      <c r="P56" s="15"/>
      <c r="Q56" s="15"/>
    </row>
    <row r="57" spans="1:17" s="6" customFormat="1" ht="76.5" customHeight="1" x14ac:dyDescent="0.3">
      <c r="A57" s="2">
        <v>51</v>
      </c>
      <c r="B57" s="2" t="s">
        <v>79</v>
      </c>
      <c r="C57" s="2" t="s">
        <v>18</v>
      </c>
      <c r="D57" s="2" t="s">
        <v>34</v>
      </c>
      <c r="E57" s="2" t="s">
        <v>61</v>
      </c>
      <c r="F57" s="2" t="s">
        <v>62</v>
      </c>
      <c r="G57" s="3">
        <v>1</v>
      </c>
      <c r="H57" s="2">
        <f t="shared" si="4"/>
        <v>0</v>
      </c>
      <c r="I57" s="3">
        <f t="shared" si="5"/>
        <v>1</v>
      </c>
      <c r="J57" s="2">
        <f t="shared" si="6"/>
        <v>0</v>
      </c>
      <c r="K57" s="2">
        <f t="shared" si="7"/>
        <v>0</v>
      </c>
      <c r="L57" s="2"/>
      <c r="M57" s="15"/>
      <c r="N57" s="15"/>
      <c r="O57" s="15"/>
      <c r="P57" s="15"/>
      <c r="Q57" s="15"/>
    </row>
    <row r="58" spans="1:17" s="6" customFormat="1" ht="63.75" customHeight="1" x14ac:dyDescent="0.3">
      <c r="A58" s="2">
        <v>52</v>
      </c>
      <c r="B58" s="2" t="s">
        <v>79</v>
      </c>
      <c r="C58" s="2" t="s">
        <v>81</v>
      </c>
      <c r="D58" s="2" t="s">
        <v>19</v>
      </c>
      <c r="E58" s="2" t="s">
        <v>25</v>
      </c>
      <c r="F58" s="2" t="s">
        <v>26</v>
      </c>
      <c r="G58" s="3">
        <v>1</v>
      </c>
      <c r="H58" s="2">
        <f t="shared" si="4"/>
        <v>0</v>
      </c>
      <c r="I58" s="3">
        <f t="shared" si="5"/>
        <v>1</v>
      </c>
      <c r="J58" s="2">
        <f t="shared" si="6"/>
        <v>0</v>
      </c>
      <c r="K58" s="2">
        <f t="shared" si="7"/>
        <v>0</v>
      </c>
      <c r="L58" s="2"/>
      <c r="M58" s="15"/>
      <c r="N58" s="15"/>
      <c r="O58" s="15"/>
      <c r="P58" s="15"/>
      <c r="Q58" s="15"/>
    </row>
    <row r="59" spans="1:17" s="6" customFormat="1" ht="76.5" customHeight="1" x14ac:dyDescent="0.3">
      <c r="A59" s="2">
        <v>53</v>
      </c>
      <c r="B59" s="2" t="s">
        <v>79</v>
      </c>
      <c r="C59" s="2" t="s">
        <v>82</v>
      </c>
      <c r="D59" s="2" t="s">
        <v>29</v>
      </c>
      <c r="E59" s="2" t="s">
        <v>30</v>
      </c>
      <c r="F59" s="2" t="s">
        <v>31</v>
      </c>
      <c r="G59" s="3">
        <v>1</v>
      </c>
      <c r="H59" s="2">
        <f t="shared" si="4"/>
        <v>0</v>
      </c>
      <c r="I59" s="3">
        <f t="shared" si="5"/>
        <v>1</v>
      </c>
      <c r="J59" s="2">
        <f t="shared" si="6"/>
        <v>0</v>
      </c>
      <c r="K59" s="2">
        <f t="shared" si="7"/>
        <v>0</v>
      </c>
      <c r="L59" s="2"/>
      <c r="M59" s="15"/>
      <c r="N59" s="15"/>
      <c r="O59" s="15"/>
      <c r="P59" s="15"/>
      <c r="Q59" s="15"/>
    </row>
    <row r="60" spans="1:17" s="6" customFormat="1" ht="63.75" customHeight="1" x14ac:dyDescent="0.3">
      <c r="A60" s="2">
        <v>54</v>
      </c>
      <c r="B60" s="2" t="s">
        <v>83</v>
      </c>
      <c r="C60" s="2" t="s">
        <v>84</v>
      </c>
      <c r="D60" s="2" t="s">
        <v>22</v>
      </c>
      <c r="E60" s="2" t="s">
        <v>23</v>
      </c>
      <c r="F60" s="2" t="s">
        <v>24</v>
      </c>
      <c r="G60" s="3">
        <v>3</v>
      </c>
      <c r="H60" s="2">
        <f t="shared" si="4"/>
        <v>0</v>
      </c>
      <c r="I60" s="3">
        <f t="shared" si="5"/>
        <v>3</v>
      </c>
      <c r="J60" s="2">
        <f t="shared" si="6"/>
        <v>0</v>
      </c>
      <c r="K60" s="2">
        <f t="shared" si="7"/>
        <v>0</v>
      </c>
      <c r="L60" s="2"/>
      <c r="M60" s="15"/>
      <c r="N60" s="15"/>
      <c r="O60" s="15"/>
      <c r="P60" s="15"/>
      <c r="Q60" s="15"/>
    </row>
    <row r="61" spans="1:17" s="6" customFormat="1" ht="114.75" customHeight="1" x14ac:dyDescent="0.3">
      <c r="A61" s="2">
        <v>55</v>
      </c>
      <c r="B61" s="2" t="s">
        <v>83</v>
      </c>
      <c r="C61" s="2" t="s">
        <v>84</v>
      </c>
      <c r="D61" s="2" t="s">
        <v>19</v>
      </c>
      <c r="E61" s="2" t="s">
        <v>85</v>
      </c>
      <c r="F61" s="2" t="s">
        <v>86</v>
      </c>
      <c r="G61" s="3">
        <v>1</v>
      </c>
      <c r="H61" s="2">
        <f t="shared" si="4"/>
        <v>0</v>
      </c>
      <c r="I61" s="3">
        <f t="shared" si="5"/>
        <v>1</v>
      </c>
      <c r="J61" s="2">
        <f t="shared" si="6"/>
        <v>0</v>
      </c>
      <c r="K61" s="2">
        <f t="shared" si="7"/>
        <v>0</v>
      </c>
      <c r="L61" s="2"/>
      <c r="M61" s="15"/>
      <c r="N61" s="15"/>
      <c r="O61" s="15"/>
      <c r="P61" s="15"/>
      <c r="Q61" s="15"/>
    </row>
    <row r="62" spans="1:17" s="6" customFormat="1" ht="102" customHeight="1" x14ac:dyDescent="0.3">
      <c r="A62" s="2">
        <v>56</v>
      </c>
      <c r="B62" s="2" t="s">
        <v>83</v>
      </c>
      <c r="C62" s="2" t="s">
        <v>18</v>
      </c>
      <c r="D62" s="2" t="s">
        <v>22</v>
      </c>
      <c r="E62" s="2" t="s">
        <v>23</v>
      </c>
      <c r="F62" s="2" t="s">
        <v>24</v>
      </c>
      <c r="G62" s="3">
        <v>1</v>
      </c>
      <c r="H62" s="2">
        <f t="shared" si="4"/>
        <v>0</v>
      </c>
      <c r="I62" s="3">
        <f t="shared" si="5"/>
        <v>1</v>
      </c>
      <c r="J62" s="2">
        <f t="shared" si="6"/>
        <v>0</v>
      </c>
      <c r="K62" s="2">
        <f t="shared" si="7"/>
        <v>0</v>
      </c>
      <c r="L62" s="2"/>
      <c r="M62" s="15"/>
      <c r="N62" s="15"/>
      <c r="O62" s="15"/>
      <c r="P62" s="15"/>
      <c r="Q62" s="15"/>
    </row>
    <row r="63" spans="1:17" s="6" customFormat="1" ht="114.75" customHeight="1" x14ac:dyDescent="0.3">
      <c r="A63" s="2">
        <v>57</v>
      </c>
      <c r="B63" s="2" t="s">
        <v>83</v>
      </c>
      <c r="C63" s="2" t="s">
        <v>18</v>
      </c>
      <c r="D63" s="2" t="s">
        <v>22</v>
      </c>
      <c r="E63" s="2" t="s">
        <v>64</v>
      </c>
      <c r="F63" s="2" t="s">
        <v>65</v>
      </c>
      <c r="G63" s="3">
        <v>1</v>
      </c>
      <c r="H63" s="2">
        <f t="shared" si="4"/>
        <v>0</v>
      </c>
      <c r="I63" s="3">
        <f t="shared" si="5"/>
        <v>1</v>
      </c>
      <c r="J63" s="2">
        <f t="shared" si="6"/>
        <v>0</v>
      </c>
      <c r="K63" s="2">
        <f t="shared" si="7"/>
        <v>0</v>
      </c>
      <c r="L63" s="2"/>
      <c r="M63" s="15"/>
      <c r="N63" s="15"/>
      <c r="O63" s="15"/>
      <c r="P63" s="15"/>
      <c r="Q63" s="15"/>
    </row>
    <row r="64" spans="1:17" s="6" customFormat="1" ht="76.5" customHeight="1" x14ac:dyDescent="0.3">
      <c r="A64" s="2">
        <v>58</v>
      </c>
      <c r="B64" s="2" t="s">
        <v>83</v>
      </c>
      <c r="C64" s="2" t="s">
        <v>18</v>
      </c>
      <c r="D64" s="2" t="s">
        <v>37</v>
      </c>
      <c r="E64" s="2" t="s">
        <v>48</v>
      </c>
      <c r="F64" s="2" t="s">
        <v>49</v>
      </c>
      <c r="G64" s="3">
        <v>1</v>
      </c>
      <c r="H64" s="2">
        <f t="shared" si="4"/>
        <v>0</v>
      </c>
      <c r="I64" s="3">
        <f t="shared" si="5"/>
        <v>1</v>
      </c>
      <c r="J64" s="2">
        <f t="shared" si="6"/>
        <v>0</v>
      </c>
      <c r="K64" s="2">
        <f t="shared" si="7"/>
        <v>0</v>
      </c>
      <c r="L64" s="2"/>
      <c r="M64" s="15"/>
      <c r="N64" s="15"/>
      <c r="O64" s="15"/>
      <c r="P64" s="15"/>
      <c r="Q64" s="15"/>
    </row>
    <row r="65" spans="1:17" s="6" customFormat="1" ht="19.95" customHeight="1" x14ac:dyDescent="0.3">
      <c r="A65" s="39" t="s">
        <v>87</v>
      </c>
      <c r="B65" s="19"/>
      <c r="C65" s="19"/>
      <c r="D65" s="19"/>
      <c r="E65" s="19"/>
      <c r="F65" s="20"/>
      <c r="G65" s="4">
        <f>SUM(G7:G64)</f>
        <v>81</v>
      </c>
      <c r="H65" s="4">
        <f>SUM(H7:H64)</f>
        <v>0</v>
      </c>
      <c r="I65" s="4">
        <f>SUM(I7:I64)</f>
        <v>81</v>
      </c>
      <c r="J65" s="4">
        <f>SUM(J7:J64)</f>
        <v>0</v>
      </c>
      <c r="K65" s="4">
        <f>SUM(K7:K64)</f>
        <v>0</v>
      </c>
      <c r="L65" s="7"/>
      <c r="M65" s="15"/>
      <c r="N65" s="15"/>
      <c r="O65" s="15"/>
      <c r="P65" s="15"/>
      <c r="Q65" s="15"/>
    </row>
    <row r="66" spans="1:17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3"/>
      <c r="O66" s="13"/>
      <c r="P66" s="13"/>
      <c r="Q66" s="14"/>
    </row>
    <row r="67" spans="1:17" ht="21.9" customHeight="1" x14ac:dyDescent="0.3">
      <c r="A67" s="24" t="s">
        <v>88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20"/>
      <c r="M67" s="14"/>
      <c r="N67" s="13"/>
      <c r="O67" s="13"/>
      <c r="P67" s="13"/>
      <c r="Q67" s="14"/>
    </row>
    <row r="68" spans="1:17" ht="35.25" customHeight="1" x14ac:dyDescent="0.3">
      <c r="A68" s="1"/>
      <c r="B68" s="18" t="s">
        <v>89</v>
      </c>
      <c r="C68" s="20"/>
      <c r="D68" s="1" t="s">
        <v>90</v>
      </c>
      <c r="E68" s="18" t="s">
        <v>91</v>
      </c>
      <c r="F68" s="20"/>
      <c r="G68" s="1" t="s">
        <v>92</v>
      </c>
      <c r="H68" s="18" t="s">
        <v>93</v>
      </c>
      <c r="I68" s="19"/>
      <c r="J68" s="19"/>
      <c r="K68" s="19"/>
      <c r="L68" s="20"/>
      <c r="M68" s="14"/>
      <c r="N68" s="13"/>
      <c r="O68" s="13"/>
      <c r="P68" s="13"/>
      <c r="Q68" s="14"/>
    </row>
    <row r="69" spans="1:17" ht="30" customHeight="1" x14ac:dyDescent="0.3">
      <c r="A69" s="2">
        <v>1</v>
      </c>
      <c r="B69" s="21" t="s">
        <v>94</v>
      </c>
      <c r="C69" s="20"/>
      <c r="D69" s="8">
        <v>81</v>
      </c>
      <c r="E69" s="22">
        <f>H65</f>
        <v>0</v>
      </c>
      <c r="F69" s="20"/>
      <c r="G69" s="9" t="str">
        <f>IF(E69="","",IF(E69&gt;=D69,"Sí","No"))</f>
        <v>No</v>
      </c>
      <c r="H69" s="21"/>
      <c r="I69" s="19"/>
      <c r="J69" s="19"/>
      <c r="K69" s="19"/>
      <c r="L69" s="20"/>
      <c r="M69" s="14"/>
      <c r="N69" s="13"/>
      <c r="O69" s="13"/>
      <c r="P69" s="13"/>
      <c r="Q69" s="14"/>
    </row>
    <row r="70" spans="1:17" ht="30" customHeight="1" x14ac:dyDescent="0.3">
      <c r="A70" s="2">
        <v>2</v>
      </c>
      <c r="B70" s="21" t="s">
        <v>95</v>
      </c>
      <c r="C70" s="20"/>
      <c r="D70" s="8">
        <v>43</v>
      </c>
      <c r="E70" s="22">
        <f>J65</f>
        <v>0</v>
      </c>
      <c r="F70" s="20"/>
      <c r="G70" s="9" t="str">
        <f>IF(E70="","",IF(E70&gt;=D70,"Sí","No"))</f>
        <v>No</v>
      </c>
      <c r="H70" s="21"/>
      <c r="I70" s="19"/>
      <c r="J70" s="19"/>
      <c r="K70" s="19"/>
      <c r="L70" s="20"/>
      <c r="M70" s="14"/>
      <c r="N70" s="13"/>
      <c r="O70" s="13"/>
      <c r="P70" s="13"/>
      <c r="Q70" s="14"/>
    </row>
    <row r="71" spans="1:17" ht="30" customHeight="1" x14ac:dyDescent="0.3">
      <c r="A71" s="2">
        <v>3</v>
      </c>
      <c r="B71" s="21" t="s">
        <v>96</v>
      </c>
      <c r="C71" s="20"/>
      <c r="D71" s="8">
        <v>38</v>
      </c>
      <c r="E71" s="22">
        <f>H65-J65</f>
        <v>0</v>
      </c>
      <c r="F71" s="20"/>
      <c r="G71" s="9" t="str">
        <f>IF(E71="","",IF(E71&lt;=D71,"Sí","No"))</f>
        <v>Sí</v>
      </c>
      <c r="H71" s="21"/>
      <c r="I71" s="19"/>
      <c r="J71" s="19"/>
      <c r="K71" s="19"/>
      <c r="L71" s="20"/>
      <c r="M71" s="14"/>
      <c r="N71" s="13"/>
      <c r="O71" s="13"/>
      <c r="P71" s="13"/>
      <c r="Q71" s="14"/>
    </row>
    <row r="72" spans="1:17" ht="30" customHeight="1" x14ac:dyDescent="0.3">
      <c r="A72" s="2">
        <v>4</v>
      </c>
      <c r="B72" s="21" t="s">
        <v>97</v>
      </c>
      <c r="C72" s="20"/>
      <c r="D72" s="10">
        <v>0.56000000000000005</v>
      </c>
      <c r="E72" s="23" t="str">
        <f>IF(E69=0,"",COUNTIFS($O$77:$O$376,"SELECCIONADO",$H$77:$H$376,"Sí")/E69)</f>
        <v/>
      </c>
      <c r="F72" s="20"/>
      <c r="G72" s="9" t="str">
        <f>IF(E72="","",IF(E72&gt;=D72,"Sí","No"))</f>
        <v/>
      </c>
      <c r="H72" s="21"/>
      <c r="I72" s="19"/>
      <c r="J72" s="19"/>
      <c r="K72" s="19"/>
      <c r="L72" s="20"/>
      <c r="M72" s="14"/>
      <c r="N72" s="13"/>
      <c r="O72" s="13"/>
      <c r="P72" s="13"/>
      <c r="Q72" s="14"/>
    </row>
    <row r="73" spans="1:17" ht="33.75" customHeight="1" x14ac:dyDescent="0.3">
      <c r="A73" s="2">
        <v>5</v>
      </c>
      <c r="B73" s="21" t="s">
        <v>98</v>
      </c>
      <c r="C73" s="20"/>
      <c r="D73" s="10" t="s">
        <v>99</v>
      </c>
      <c r="E73" s="23" t="str">
        <f>IF(SUMPRODUCT(($K$78:$K$376&lt;&gt;"")*($K$77:$K$375&lt;&gt;"")*($K$78:$K$376&lt;$K$77:$K$375))=0,"Sí","No: ordenar por la columna K")</f>
        <v>Sí</v>
      </c>
      <c r="F73" s="20"/>
      <c r="G73" s="9" t="str">
        <f>IF(E73="Sí","Sí","No")</f>
        <v>Sí</v>
      </c>
      <c r="H73" s="21"/>
      <c r="I73" s="19"/>
      <c r="J73" s="19"/>
      <c r="K73" s="19"/>
      <c r="L73" s="20"/>
      <c r="M73" s="13"/>
      <c r="N73" s="13"/>
      <c r="O73" s="13"/>
      <c r="P73" s="13"/>
      <c r="Q73" s="14"/>
    </row>
    <row r="74" spans="1:17" ht="90.6" customHeight="1" x14ac:dyDescent="0.3">
      <c r="A74" s="14"/>
      <c r="B74" s="2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3"/>
      <c r="O74" s="13"/>
      <c r="P74" s="13"/>
      <c r="Q74" s="14"/>
    </row>
    <row r="75" spans="1:17" ht="21.9" customHeight="1" x14ac:dyDescent="0.3">
      <c r="A75" s="24" t="s">
        <v>100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20"/>
      <c r="Q75" s="14"/>
    </row>
    <row r="76" spans="1:17" ht="69.75" customHeight="1" x14ac:dyDescent="0.25">
      <c r="A76" s="1" t="s">
        <v>5</v>
      </c>
      <c r="B76" s="1" t="s">
        <v>101</v>
      </c>
      <c r="C76" s="1" t="s">
        <v>102</v>
      </c>
      <c r="D76" s="1" t="s">
        <v>103</v>
      </c>
      <c r="E76" s="1" t="s">
        <v>104</v>
      </c>
      <c r="F76" s="1" t="s">
        <v>105</v>
      </c>
      <c r="G76" s="1" t="s">
        <v>106</v>
      </c>
      <c r="H76" s="1" t="s">
        <v>107</v>
      </c>
      <c r="I76" s="1" t="s">
        <v>108</v>
      </c>
      <c r="J76" s="1" t="s">
        <v>109</v>
      </c>
      <c r="K76" s="1" t="s">
        <v>110</v>
      </c>
      <c r="L76" s="1" t="s">
        <v>111</v>
      </c>
      <c r="M76" s="1" t="s">
        <v>112</v>
      </c>
      <c r="N76" s="1" t="s">
        <v>113</v>
      </c>
      <c r="O76" s="1" t="s">
        <v>114</v>
      </c>
      <c r="P76" s="1" t="s">
        <v>115</v>
      </c>
      <c r="Q76" s="14"/>
    </row>
    <row r="77" spans="1:17" ht="13.2" x14ac:dyDescent="0.25">
      <c r="A77" s="2">
        <v>1</v>
      </c>
      <c r="B77" s="2"/>
      <c r="C77" s="2"/>
      <c r="D77" s="2"/>
      <c r="E77" s="2"/>
      <c r="F77" s="11" t="str">
        <f t="shared" ref="F77:F140" si="8">IF(B77="","",IFERROR(INDEX($B$7:$B$64,MATCH(B77,$A$7:$A$64,0))&amp;" · "&amp;INDEX($C$7:$C$64,MATCH(B77,$A$7:$A$64,0))&amp;" · "&amp;INDEX($E$7:$E$64,MATCH(B77,$A$7:$A$64,0)),"Llave no válida"))</f>
        <v/>
      </c>
      <c r="G77" s="2"/>
      <c r="H77" s="2"/>
      <c r="I77" s="2"/>
      <c r="J77" s="2"/>
      <c r="K77" s="2"/>
      <c r="L77" s="2"/>
      <c r="M77" s="2"/>
      <c r="N77" s="11" t="str">
        <f>IF(OR(B77="",M77&lt;&gt;"",I77="",N(I77)&lt;35),"",COUNTIFS($B$76:B76,B77,$M$76:M76,"",$I$76:I76,"&gt;=35")+1)</f>
        <v/>
      </c>
      <c r="O77" s="11" t="str">
        <f>IF(D77="","",IF(M77&lt;&gt;"","CUPO LIBERADO",IF(N(I77)&lt;35,"NO ALCANZA EL PUNTAJE MÍNIMO",IF(COUNTIFS($B$76:B76,B77,$O$76:O76,"SELECCIONADO")&gt;=IFERROR(INDEX($G$7:$G$64,MATCH(B77,$A$7:$A$64,0)),0),"LISTA DE ESPERA",IF(AND(G77&lt;&gt;"Femenino",COUNTIFS($O$76:O76,"SELECCIONADO",$G$76:G76,"&lt;&gt;Femenino")&gt;=$D$71),"LISTA DE ESPERA (CONTADOR DE GÉNERO)","SELECCIONADO")))))</f>
        <v/>
      </c>
      <c r="P77" s="2"/>
      <c r="Q77" s="14"/>
    </row>
    <row r="78" spans="1:17" ht="13.2" x14ac:dyDescent="0.25">
      <c r="A78" s="2">
        <v>2</v>
      </c>
      <c r="B78" s="2"/>
      <c r="C78" s="2"/>
      <c r="D78" s="2"/>
      <c r="E78" s="2"/>
      <c r="F78" s="11" t="str">
        <f t="shared" si="8"/>
        <v/>
      </c>
      <c r="G78" s="2"/>
      <c r="H78" s="2"/>
      <c r="I78" s="2"/>
      <c r="J78" s="2"/>
      <c r="K78" s="2"/>
      <c r="L78" s="2"/>
      <c r="M78" s="2"/>
      <c r="N78" s="11" t="str">
        <f>IF(OR(B78="",M78&lt;&gt;"",I78="",N(I78)&lt;35),"",COUNTIFS($B$76:B77,B78,$M$76:M77,"",$I$76:I77,"&gt;=35")+1)</f>
        <v/>
      </c>
      <c r="O78" s="11" t="str">
        <f>IF(D78="","",IF(M78&lt;&gt;"","CUPO LIBERADO",IF(N(I78)&lt;35,"NO ALCANZA EL PUNTAJE MÍNIMO",IF(COUNTIFS($B$76:B77,B78,$O$76:O77,"SELECCIONADO")&gt;=IFERROR(INDEX($G$7:$G$64,MATCH(B78,$A$7:$A$64,0)),0),"LISTA DE ESPERA",IF(AND(G78&lt;&gt;"Femenino",COUNTIFS($O$76:O77,"SELECCIONADO",$G$76:G77,"&lt;&gt;Femenino")&gt;=$D$71),"LISTA DE ESPERA (CONTADOR DE GÉNERO)","SELECCIONADO")))))</f>
        <v/>
      </c>
      <c r="P78" s="2"/>
      <c r="Q78" s="14"/>
    </row>
    <row r="79" spans="1:17" ht="13.2" x14ac:dyDescent="0.25">
      <c r="A79" s="2">
        <v>3</v>
      </c>
      <c r="B79" s="2"/>
      <c r="C79" s="2"/>
      <c r="D79" s="2"/>
      <c r="E79" s="2"/>
      <c r="F79" s="11" t="str">
        <f t="shared" si="8"/>
        <v/>
      </c>
      <c r="G79" s="2"/>
      <c r="H79" s="2"/>
      <c r="I79" s="2"/>
      <c r="J79" s="2"/>
      <c r="K79" s="2"/>
      <c r="L79" s="2"/>
      <c r="M79" s="2"/>
      <c r="N79" s="11" t="str">
        <f>IF(OR(B79="",M79&lt;&gt;"",I79="",N(I79)&lt;35),"",COUNTIFS($B$76:B78,B79,$M$76:M78,"",$I$76:I78,"&gt;=35")+1)</f>
        <v/>
      </c>
      <c r="O79" s="11" t="str">
        <f>IF(D79="","",IF(M79&lt;&gt;"","CUPO LIBERADO",IF(N(I79)&lt;35,"NO ALCANZA EL PUNTAJE MÍNIMO",IF(COUNTIFS($B$76:B78,B79,$O$76:O78,"SELECCIONADO")&gt;=IFERROR(INDEX($G$7:$G$64,MATCH(B79,$A$7:$A$64,0)),0),"LISTA DE ESPERA",IF(AND(G79&lt;&gt;"Femenino",COUNTIFS($O$76:O78,"SELECCIONADO",$G$76:G78,"&lt;&gt;Femenino")&gt;=$D$71),"LISTA DE ESPERA (CONTADOR DE GÉNERO)","SELECCIONADO")))))</f>
        <v/>
      </c>
      <c r="P79" s="2"/>
      <c r="Q79" s="14"/>
    </row>
    <row r="80" spans="1:17" ht="13.2" x14ac:dyDescent="0.25">
      <c r="A80" s="2">
        <v>4</v>
      </c>
      <c r="B80" s="2"/>
      <c r="C80" s="2"/>
      <c r="D80" s="2"/>
      <c r="E80" s="2"/>
      <c r="F80" s="11" t="str">
        <f t="shared" si="8"/>
        <v/>
      </c>
      <c r="G80" s="2"/>
      <c r="H80" s="2"/>
      <c r="I80" s="2"/>
      <c r="J80" s="2"/>
      <c r="K80" s="2"/>
      <c r="L80" s="2"/>
      <c r="M80" s="2"/>
      <c r="N80" s="11" t="str">
        <f>IF(OR(B80="",M80&lt;&gt;"",I80="",N(I80)&lt;35),"",COUNTIFS($B$76:B79,B80,$M$76:M79,"",$I$76:I79,"&gt;=35")+1)</f>
        <v/>
      </c>
      <c r="O80" s="11" t="str">
        <f>IF(D80="","",IF(M80&lt;&gt;"","CUPO LIBERADO",IF(N(I80)&lt;35,"NO ALCANZA EL PUNTAJE MÍNIMO",IF(COUNTIFS($B$76:B79,B80,$O$76:O79,"SELECCIONADO")&gt;=IFERROR(INDEX($G$7:$G$64,MATCH(B80,$A$7:$A$64,0)),0),"LISTA DE ESPERA",IF(AND(G80&lt;&gt;"Femenino",COUNTIFS($O$76:O79,"SELECCIONADO",$G$76:G79,"&lt;&gt;Femenino")&gt;=$D$71),"LISTA DE ESPERA (CONTADOR DE GÉNERO)","SELECCIONADO")))))</f>
        <v/>
      </c>
      <c r="P80" s="2"/>
      <c r="Q80" s="14"/>
    </row>
    <row r="81" spans="1:17" ht="13.2" x14ac:dyDescent="0.25">
      <c r="A81" s="2">
        <v>5</v>
      </c>
      <c r="B81" s="2"/>
      <c r="C81" s="2"/>
      <c r="D81" s="2"/>
      <c r="E81" s="2"/>
      <c r="F81" s="11" t="str">
        <f t="shared" si="8"/>
        <v/>
      </c>
      <c r="G81" s="2"/>
      <c r="H81" s="2"/>
      <c r="I81" s="2"/>
      <c r="J81" s="2"/>
      <c r="K81" s="2"/>
      <c r="L81" s="2"/>
      <c r="M81" s="2"/>
      <c r="N81" s="11" t="str">
        <f>IF(OR(B81="",M81&lt;&gt;"",I81="",N(I81)&lt;35),"",COUNTIFS($B$76:B80,B81,$M$76:M80,"",$I$76:I80,"&gt;=35")+1)</f>
        <v/>
      </c>
      <c r="O81" s="11" t="str">
        <f>IF(D81="","",IF(M81&lt;&gt;"","CUPO LIBERADO",IF(N(I81)&lt;35,"NO ALCANZA EL PUNTAJE MÍNIMO",IF(COUNTIFS($B$76:B80,B81,$O$76:O80,"SELECCIONADO")&gt;=IFERROR(INDEX($G$7:$G$64,MATCH(B81,$A$7:$A$64,0)),0),"LISTA DE ESPERA",IF(AND(G81&lt;&gt;"Femenino",COUNTIFS($O$76:O80,"SELECCIONADO",$G$76:G80,"&lt;&gt;Femenino")&gt;=$D$71),"LISTA DE ESPERA (CONTADOR DE GÉNERO)","SELECCIONADO")))))</f>
        <v/>
      </c>
      <c r="P81" s="2"/>
      <c r="Q81" s="14"/>
    </row>
    <row r="82" spans="1:17" ht="13.2" x14ac:dyDescent="0.25">
      <c r="A82" s="2">
        <v>6</v>
      </c>
      <c r="B82" s="2"/>
      <c r="C82" s="2"/>
      <c r="D82" s="2"/>
      <c r="E82" s="2"/>
      <c r="F82" s="11" t="str">
        <f t="shared" si="8"/>
        <v/>
      </c>
      <c r="G82" s="2"/>
      <c r="H82" s="2"/>
      <c r="I82" s="2"/>
      <c r="J82" s="2"/>
      <c r="K82" s="2"/>
      <c r="L82" s="2"/>
      <c r="M82" s="2"/>
      <c r="N82" s="11" t="str">
        <f>IF(OR(B82="",M82&lt;&gt;"",I82="",N(I82)&lt;35),"",COUNTIFS($B$76:B81,B82,$M$76:M81,"",$I$76:I81,"&gt;=35")+1)</f>
        <v/>
      </c>
      <c r="O82" s="11" t="str">
        <f>IF(D82="","",IF(M82&lt;&gt;"","CUPO LIBERADO",IF(N(I82)&lt;35,"NO ALCANZA EL PUNTAJE MÍNIMO",IF(COUNTIFS($B$76:B81,B82,$O$76:O81,"SELECCIONADO")&gt;=IFERROR(INDEX($G$7:$G$64,MATCH(B82,$A$7:$A$64,0)),0),"LISTA DE ESPERA",IF(AND(G82&lt;&gt;"Femenino",COUNTIFS($O$76:O81,"SELECCIONADO",$G$76:G81,"&lt;&gt;Femenino")&gt;=$D$71),"LISTA DE ESPERA (CONTADOR DE GÉNERO)","SELECCIONADO")))))</f>
        <v/>
      </c>
      <c r="P82" s="2"/>
      <c r="Q82" s="14"/>
    </row>
    <row r="83" spans="1:17" ht="13.2" x14ac:dyDescent="0.25">
      <c r="A83" s="2">
        <v>7</v>
      </c>
      <c r="B83" s="2"/>
      <c r="C83" s="2"/>
      <c r="D83" s="2"/>
      <c r="E83" s="2"/>
      <c r="F83" s="11" t="str">
        <f t="shared" si="8"/>
        <v/>
      </c>
      <c r="G83" s="2"/>
      <c r="H83" s="2"/>
      <c r="I83" s="2"/>
      <c r="J83" s="2"/>
      <c r="K83" s="2"/>
      <c r="L83" s="2"/>
      <c r="M83" s="2"/>
      <c r="N83" s="11" t="str">
        <f>IF(OR(B83="",M83&lt;&gt;"",I83="",N(I83)&lt;35),"",COUNTIFS($B$76:B82,B83,$M$76:M82,"",$I$76:I82,"&gt;=35")+1)</f>
        <v/>
      </c>
      <c r="O83" s="11" t="str">
        <f>IF(D83="","",IF(M83&lt;&gt;"","CUPO LIBERADO",IF(N(I83)&lt;35,"NO ALCANZA EL PUNTAJE MÍNIMO",IF(COUNTIFS($B$76:B82,B83,$O$76:O82,"SELECCIONADO")&gt;=IFERROR(INDEX($G$7:$G$64,MATCH(B83,$A$7:$A$64,0)),0),"LISTA DE ESPERA",IF(AND(G83&lt;&gt;"Femenino",COUNTIFS($O$76:O82,"SELECCIONADO",$G$76:G82,"&lt;&gt;Femenino")&gt;=$D$71),"LISTA DE ESPERA (CONTADOR DE GÉNERO)","SELECCIONADO")))))</f>
        <v/>
      </c>
      <c r="P83" s="2"/>
      <c r="Q83" s="14"/>
    </row>
    <row r="84" spans="1:17" ht="13.2" x14ac:dyDescent="0.25">
      <c r="A84" s="2">
        <v>8</v>
      </c>
      <c r="B84" s="2"/>
      <c r="C84" s="2"/>
      <c r="D84" s="2"/>
      <c r="E84" s="2"/>
      <c r="F84" s="11" t="str">
        <f t="shared" si="8"/>
        <v/>
      </c>
      <c r="G84" s="2"/>
      <c r="H84" s="2"/>
      <c r="I84" s="2"/>
      <c r="J84" s="2"/>
      <c r="K84" s="2"/>
      <c r="L84" s="2"/>
      <c r="M84" s="2"/>
      <c r="N84" s="11" t="str">
        <f>IF(OR(B84="",M84&lt;&gt;"",I84="",N(I84)&lt;35),"",COUNTIFS($B$76:B83,B84,$M$76:M83,"",$I$76:I83,"&gt;=35")+1)</f>
        <v/>
      </c>
      <c r="O84" s="11" t="str">
        <f>IF(D84="","",IF(M84&lt;&gt;"","CUPO LIBERADO",IF(N(I84)&lt;35,"NO ALCANZA EL PUNTAJE MÍNIMO",IF(COUNTIFS($B$76:B83,B84,$O$76:O83,"SELECCIONADO")&gt;=IFERROR(INDEX($G$7:$G$64,MATCH(B84,$A$7:$A$64,0)),0),"LISTA DE ESPERA",IF(AND(G84&lt;&gt;"Femenino",COUNTIFS($O$76:O83,"SELECCIONADO",$G$76:G83,"&lt;&gt;Femenino")&gt;=$D$71),"LISTA DE ESPERA (CONTADOR DE GÉNERO)","SELECCIONADO")))))</f>
        <v/>
      </c>
      <c r="P84" s="2"/>
      <c r="Q84" s="14"/>
    </row>
    <row r="85" spans="1:17" ht="13.2" x14ac:dyDescent="0.25">
      <c r="A85" s="2">
        <v>9</v>
      </c>
      <c r="B85" s="2"/>
      <c r="C85" s="2"/>
      <c r="D85" s="2"/>
      <c r="E85" s="2"/>
      <c r="F85" s="11" t="str">
        <f t="shared" si="8"/>
        <v/>
      </c>
      <c r="G85" s="2"/>
      <c r="H85" s="2"/>
      <c r="I85" s="2"/>
      <c r="J85" s="2"/>
      <c r="K85" s="2"/>
      <c r="L85" s="2"/>
      <c r="M85" s="2"/>
      <c r="N85" s="11" t="str">
        <f>IF(OR(B85="",M85&lt;&gt;"",I85="",N(I85)&lt;35),"",COUNTIFS($B$76:B84,B85,$M$76:M84,"",$I$76:I84,"&gt;=35")+1)</f>
        <v/>
      </c>
      <c r="O85" s="11" t="str">
        <f>IF(D85="","",IF(M85&lt;&gt;"","CUPO LIBERADO",IF(N(I85)&lt;35,"NO ALCANZA EL PUNTAJE MÍNIMO",IF(COUNTIFS($B$76:B84,B85,$O$76:O84,"SELECCIONADO")&gt;=IFERROR(INDEX($G$7:$G$64,MATCH(B85,$A$7:$A$64,0)),0),"LISTA DE ESPERA",IF(AND(G85&lt;&gt;"Femenino",COUNTIFS($O$76:O84,"SELECCIONADO",$G$76:G84,"&lt;&gt;Femenino")&gt;=$D$71),"LISTA DE ESPERA (CONTADOR DE GÉNERO)","SELECCIONADO")))))</f>
        <v/>
      </c>
      <c r="P85" s="2"/>
      <c r="Q85" s="14"/>
    </row>
    <row r="86" spans="1:17" ht="13.2" x14ac:dyDescent="0.25">
      <c r="A86" s="2">
        <v>10</v>
      </c>
      <c r="B86" s="2"/>
      <c r="C86" s="2"/>
      <c r="D86" s="2"/>
      <c r="E86" s="2"/>
      <c r="F86" s="11" t="str">
        <f t="shared" si="8"/>
        <v/>
      </c>
      <c r="G86" s="2"/>
      <c r="H86" s="2"/>
      <c r="I86" s="2"/>
      <c r="J86" s="2"/>
      <c r="K86" s="2"/>
      <c r="L86" s="2"/>
      <c r="M86" s="2"/>
      <c r="N86" s="11" t="str">
        <f>IF(OR(B86="",M86&lt;&gt;"",I86="",N(I86)&lt;35),"",COUNTIFS($B$76:B85,B86,$M$76:M85,"",$I$76:I85,"&gt;=35")+1)</f>
        <v/>
      </c>
      <c r="O86" s="11" t="str">
        <f>IF(D86="","",IF(M86&lt;&gt;"","CUPO LIBERADO",IF(N(I86)&lt;35,"NO ALCANZA EL PUNTAJE MÍNIMO",IF(COUNTIFS($B$76:B85,B86,$O$76:O85,"SELECCIONADO")&gt;=IFERROR(INDEX($G$7:$G$64,MATCH(B86,$A$7:$A$64,0)),0),"LISTA DE ESPERA",IF(AND(G86&lt;&gt;"Femenino",COUNTIFS($O$76:O85,"SELECCIONADO",$G$76:G85,"&lt;&gt;Femenino")&gt;=$D$71),"LISTA DE ESPERA (CONTADOR DE GÉNERO)","SELECCIONADO")))))</f>
        <v/>
      </c>
      <c r="P86" s="2"/>
      <c r="Q86" s="14"/>
    </row>
    <row r="87" spans="1:17" ht="13.2" x14ac:dyDescent="0.25">
      <c r="A87" s="2">
        <v>11</v>
      </c>
      <c r="B87" s="2"/>
      <c r="C87" s="2"/>
      <c r="D87" s="2"/>
      <c r="E87" s="2"/>
      <c r="F87" s="11" t="str">
        <f t="shared" si="8"/>
        <v/>
      </c>
      <c r="G87" s="2"/>
      <c r="H87" s="2"/>
      <c r="I87" s="2"/>
      <c r="J87" s="2"/>
      <c r="K87" s="2"/>
      <c r="L87" s="2"/>
      <c r="M87" s="2"/>
      <c r="N87" s="11" t="str">
        <f>IF(OR(B87="",M87&lt;&gt;"",I87="",N(I87)&lt;35),"",COUNTIFS($B$76:B86,B87,$M$76:M86,"",$I$76:I86,"&gt;=35")+1)</f>
        <v/>
      </c>
      <c r="O87" s="11" t="str">
        <f>IF(D87="","",IF(M87&lt;&gt;"","CUPO LIBERADO",IF(N(I87)&lt;35,"NO ALCANZA EL PUNTAJE MÍNIMO",IF(COUNTIFS($B$76:B86,B87,$O$76:O86,"SELECCIONADO")&gt;=IFERROR(INDEX($G$7:$G$64,MATCH(B87,$A$7:$A$64,0)),0),"LISTA DE ESPERA",IF(AND(G87&lt;&gt;"Femenino",COUNTIFS($O$76:O86,"SELECCIONADO",$G$76:G86,"&lt;&gt;Femenino")&gt;=$D$71),"LISTA DE ESPERA (CONTADOR DE GÉNERO)","SELECCIONADO")))))</f>
        <v/>
      </c>
      <c r="P87" s="2"/>
      <c r="Q87" s="14"/>
    </row>
    <row r="88" spans="1:17" ht="13.2" x14ac:dyDescent="0.25">
      <c r="A88" s="2">
        <v>12</v>
      </c>
      <c r="B88" s="2"/>
      <c r="C88" s="2"/>
      <c r="D88" s="2"/>
      <c r="E88" s="2"/>
      <c r="F88" s="11" t="str">
        <f t="shared" si="8"/>
        <v/>
      </c>
      <c r="G88" s="2"/>
      <c r="H88" s="2"/>
      <c r="I88" s="2"/>
      <c r="J88" s="2"/>
      <c r="K88" s="2"/>
      <c r="L88" s="2"/>
      <c r="M88" s="2"/>
      <c r="N88" s="11" t="str">
        <f>IF(OR(B88="",M88&lt;&gt;"",I88="",N(I88)&lt;35),"",COUNTIFS($B$76:B87,B88,$M$76:M87,"",$I$76:I87,"&gt;=35")+1)</f>
        <v/>
      </c>
      <c r="O88" s="11" t="str">
        <f>IF(D88="","",IF(M88&lt;&gt;"","CUPO LIBERADO",IF(N(I88)&lt;35,"NO ALCANZA EL PUNTAJE MÍNIMO",IF(COUNTIFS($B$76:B87,B88,$O$76:O87,"SELECCIONADO")&gt;=IFERROR(INDEX($G$7:$G$64,MATCH(B88,$A$7:$A$64,0)),0),"LISTA DE ESPERA",IF(AND(G88&lt;&gt;"Femenino",COUNTIFS($O$76:O87,"SELECCIONADO",$G$76:G87,"&lt;&gt;Femenino")&gt;=$D$71),"LISTA DE ESPERA (CONTADOR DE GÉNERO)","SELECCIONADO")))))</f>
        <v/>
      </c>
      <c r="P88" s="2"/>
      <c r="Q88" s="14"/>
    </row>
    <row r="89" spans="1:17" ht="13.2" x14ac:dyDescent="0.25">
      <c r="A89" s="2">
        <v>13</v>
      </c>
      <c r="B89" s="2"/>
      <c r="C89" s="2"/>
      <c r="D89" s="2"/>
      <c r="E89" s="2"/>
      <c r="F89" s="11" t="str">
        <f t="shared" si="8"/>
        <v/>
      </c>
      <c r="G89" s="2"/>
      <c r="H89" s="2"/>
      <c r="I89" s="2"/>
      <c r="J89" s="2"/>
      <c r="K89" s="2"/>
      <c r="L89" s="2"/>
      <c r="M89" s="2"/>
      <c r="N89" s="11" t="str">
        <f>IF(OR(B89="",M89&lt;&gt;"",I89="",N(I89)&lt;35),"",COUNTIFS($B$76:B88,B89,$M$76:M88,"",$I$76:I88,"&gt;=35")+1)</f>
        <v/>
      </c>
      <c r="O89" s="11" t="str">
        <f>IF(D89="","",IF(M89&lt;&gt;"","CUPO LIBERADO",IF(N(I89)&lt;35,"NO ALCANZA EL PUNTAJE MÍNIMO",IF(COUNTIFS($B$76:B88,B89,$O$76:O88,"SELECCIONADO")&gt;=IFERROR(INDEX($G$7:$G$64,MATCH(B89,$A$7:$A$64,0)),0),"LISTA DE ESPERA",IF(AND(G89&lt;&gt;"Femenino",COUNTIFS($O$76:O88,"SELECCIONADO",$G$76:G88,"&lt;&gt;Femenino")&gt;=$D$71),"LISTA DE ESPERA (CONTADOR DE GÉNERO)","SELECCIONADO")))))</f>
        <v/>
      </c>
      <c r="P89" s="2"/>
      <c r="Q89" s="14"/>
    </row>
    <row r="90" spans="1:17" ht="13.2" x14ac:dyDescent="0.25">
      <c r="A90" s="2">
        <v>14</v>
      </c>
      <c r="B90" s="2"/>
      <c r="C90" s="2"/>
      <c r="D90" s="2"/>
      <c r="E90" s="2"/>
      <c r="F90" s="11" t="str">
        <f t="shared" si="8"/>
        <v/>
      </c>
      <c r="G90" s="2"/>
      <c r="H90" s="2"/>
      <c r="I90" s="2"/>
      <c r="J90" s="2"/>
      <c r="K90" s="2"/>
      <c r="L90" s="2"/>
      <c r="M90" s="2"/>
      <c r="N90" s="11" t="str">
        <f>IF(OR(B90="",M90&lt;&gt;"",I90="",N(I90)&lt;35),"",COUNTIFS($B$76:B89,B90,$M$76:M89,"",$I$76:I89,"&gt;=35")+1)</f>
        <v/>
      </c>
      <c r="O90" s="11" t="str">
        <f>IF(D90="","",IF(M90&lt;&gt;"","CUPO LIBERADO",IF(N(I90)&lt;35,"NO ALCANZA EL PUNTAJE MÍNIMO",IF(COUNTIFS($B$76:B89,B90,$O$76:O89,"SELECCIONADO")&gt;=IFERROR(INDEX($G$7:$G$64,MATCH(B90,$A$7:$A$64,0)),0),"LISTA DE ESPERA",IF(AND(G90&lt;&gt;"Femenino",COUNTIFS($O$76:O89,"SELECCIONADO",$G$76:G89,"&lt;&gt;Femenino")&gt;=$D$71),"LISTA DE ESPERA (CONTADOR DE GÉNERO)","SELECCIONADO")))))</f>
        <v/>
      </c>
      <c r="P90" s="2"/>
      <c r="Q90" s="14"/>
    </row>
    <row r="91" spans="1:17" ht="13.2" x14ac:dyDescent="0.25">
      <c r="A91" s="2">
        <v>15</v>
      </c>
      <c r="B91" s="2"/>
      <c r="C91" s="2"/>
      <c r="D91" s="2"/>
      <c r="E91" s="2"/>
      <c r="F91" s="11" t="str">
        <f t="shared" si="8"/>
        <v/>
      </c>
      <c r="G91" s="2"/>
      <c r="H91" s="2"/>
      <c r="I91" s="2"/>
      <c r="J91" s="2"/>
      <c r="K91" s="2"/>
      <c r="L91" s="2"/>
      <c r="M91" s="2"/>
      <c r="N91" s="11" t="str">
        <f>IF(OR(B91="",M91&lt;&gt;"",I91="",N(I91)&lt;35),"",COUNTIFS($B$76:B90,B91,$M$76:M90,"",$I$76:I90,"&gt;=35")+1)</f>
        <v/>
      </c>
      <c r="O91" s="11" t="str">
        <f>IF(D91="","",IF(M91&lt;&gt;"","CUPO LIBERADO",IF(N(I91)&lt;35,"NO ALCANZA EL PUNTAJE MÍNIMO",IF(COUNTIFS($B$76:B90,B91,$O$76:O90,"SELECCIONADO")&gt;=IFERROR(INDEX($G$7:$G$64,MATCH(B91,$A$7:$A$64,0)),0),"LISTA DE ESPERA",IF(AND(G91&lt;&gt;"Femenino",COUNTIFS($O$76:O90,"SELECCIONADO",$G$76:G90,"&lt;&gt;Femenino")&gt;=$D$71),"LISTA DE ESPERA (CONTADOR DE GÉNERO)","SELECCIONADO")))))</f>
        <v/>
      </c>
      <c r="P91" s="2"/>
      <c r="Q91" s="14"/>
    </row>
    <row r="92" spans="1:17" ht="13.2" x14ac:dyDescent="0.25">
      <c r="A92" s="2">
        <v>16</v>
      </c>
      <c r="B92" s="2"/>
      <c r="C92" s="2"/>
      <c r="D92" s="2"/>
      <c r="E92" s="2"/>
      <c r="F92" s="11" t="str">
        <f t="shared" si="8"/>
        <v/>
      </c>
      <c r="G92" s="2"/>
      <c r="H92" s="2"/>
      <c r="I92" s="2"/>
      <c r="J92" s="2"/>
      <c r="K92" s="2"/>
      <c r="L92" s="2"/>
      <c r="M92" s="2"/>
      <c r="N92" s="11" t="str">
        <f>IF(OR(B92="",M92&lt;&gt;"",I92="",N(I92)&lt;35),"",COUNTIFS($B$76:B91,B92,$M$76:M91,"",$I$76:I91,"&gt;=35")+1)</f>
        <v/>
      </c>
      <c r="O92" s="11" t="str">
        <f>IF(D92="","",IF(M92&lt;&gt;"","CUPO LIBERADO",IF(N(I92)&lt;35,"NO ALCANZA EL PUNTAJE MÍNIMO",IF(COUNTIFS($B$76:B91,B92,$O$76:O91,"SELECCIONADO")&gt;=IFERROR(INDEX($G$7:$G$64,MATCH(B92,$A$7:$A$64,0)),0),"LISTA DE ESPERA",IF(AND(G92&lt;&gt;"Femenino",COUNTIFS($O$76:O91,"SELECCIONADO",$G$76:G91,"&lt;&gt;Femenino")&gt;=$D$71),"LISTA DE ESPERA (CONTADOR DE GÉNERO)","SELECCIONADO")))))</f>
        <v/>
      </c>
      <c r="P92" s="2"/>
      <c r="Q92" s="14"/>
    </row>
    <row r="93" spans="1:17" ht="13.2" x14ac:dyDescent="0.25">
      <c r="A93" s="2">
        <v>17</v>
      </c>
      <c r="B93" s="2"/>
      <c r="C93" s="2"/>
      <c r="D93" s="2"/>
      <c r="E93" s="2"/>
      <c r="F93" s="11" t="str">
        <f t="shared" si="8"/>
        <v/>
      </c>
      <c r="G93" s="2"/>
      <c r="H93" s="2"/>
      <c r="I93" s="2"/>
      <c r="J93" s="2"/>
      <c r="K93" s="2"/>
      <c r="L93" s="2"/>
      <c r="M93" s="2"/>
      <c r="N93" s="11" t="str">
        <f>IF(OR(B93="",M93&lt;&gt;"",I93="",N(I93)&lt;35),"",COUNTIFS($B$76:B92,B93,$M$76:M92,"",$I$76:I92,"&gt;=35")+1)</f>
        <v/>
      </c>
      <c r="O93" s="11" t="str">
        <f>IF(D93="","",IF(M93&lt;&gt;"","CUPO LIBERADO",IF(N(I93)&lt;35,"NO ALCANZA EL PUNTAJE MÍNIMO",IF(COUNTIFS($B$76:B92,B93,$O$76:O92,"SELECCIONADO")&gt;=IFERROR(INDEX($G$7:$G$64,MATCH(B93,$A$7:$A$64,0)),0),"LISTA DE ESPERA",IF(AND(G93&lt;&gt;"Femenino",COUNTIFS($O$76:O92,"SELECCIONADO",$G$76:G92,"&lt;&gt;Femenino")&gt;=$D$71),"LISTA DE ESPERA (CONTADOR DE GÉNERO)","SELECCIONADO")))))</f>
        <v/>
      </c>
      <c r="P93" s="2"/>
      <c r="Q93" s="14"/>
    </row>
    <row r="94" spans="1:17" ht="13.2" x14ac:dyDescent="0.25">
      <c r="A94" s="2">
        <v>18</v>
      </c>
      <c r="B94" s="2"/>
      <c r="C94" s="2"/>
      <c r="D94" s="2"/>
      <c r="E94" s="2"/>
      <c r="F94" s="11" t="str">
        <f t="shared" si="8"/>
        <v/>
      </c>
      <c r="G94" s="2"/>
      <c r="H94" s="2"/>
      <c r="I94" s="2"/>
      <c r="J94" s="2"/>
      <c r="K94" s="2"/>
      <c r="L94" s="2"/>
      <c r="M94" s="2"/>
      <c r="N94" s="11" t="str">
        <f>IF(OR(B94="",M94&lt;&gt;"",I94="",N(I94)&lt;35),"",COUNTIFS($B$76:B93,B94,$M$76:M93,"",$I$76:I93,"&gt;=35")+1)</f>
        <v/>
      </c>
      <c r="O94" s="11" t="str">
        <f>IF(D94="","",IF(M94&lt;&gt;"","CUPO LIBERADO",IF(N(I94)&lt;35,"NO ALCANZA EL PUNTAJE MÍNIMO",IF(COUNTIFS($B$76:B93,B94,$O$76:O93,"SELECCIONADO")&gt;=IFERROR(INDEX($G$7:$G$64,MATCH(B94,$A$7:$A$64,0)),0),"LISTA DE ESPERA",IF(AND(G94&lt;&gt;"Femenino",COUNTIFS($O$76:O93,"SELECCIONADO",$G$76:G93,"&lt;&gt;Femenino")&gt;=$D$71),"LISTA DE ESPERA (CONTADOR DE GÉNERO)","SELECCIONADO")))))</f>
        <v/>
      </c>
      <c r="P94" s="2"/>
      <c r="Q94" s="14"/>
    </row>
    <row r="95" spans="1:17" ht="13.2" x14ac:dyDescent="0.25">
      <c r="A95" s="2">
        <v>19</v>
      </c>
      <c r="B95" s="2"/>
      <c r="C95" s="2"/>
      <c r="D95" s="2"/>
      <c r="E95" s="2"/>
      <c r="F95" s="11" t="str">
        <f t="shared" si="8"/>
        <v/>
      </c>
      <c r="G95" s="2"/>
      <c r="H95" s="2"/>
      <c r="I95" s="2"/>
      <c r="J95" s="2"/>
      <c r="K95" s="2"/>
      <c r="L95" s="2"/>
      <c r="M95" s="2"/>
      <c r="N95" s="11" t="str">
        <f>IF(OR(B95="",M95&lt;&gt;"",I95="",N(I95)&lt;35),"",COUNTIFS($B$76:B94,B95,$M$76:M94,"",$I$76:I94,"&gt;=35")+1)</f>
        <v/>
      </c>
      <c r="O95" s="11" t="str">
        <f>IF(D95="","",IF(M95&lt;&gt;"","CUPO LIBERADO",IF(N(I95)&lt;35,"NO ALCANZA EL PUNTAJE MÍNIMO",IF(COUNTIFS($B$76:B94,B95,$O$76:O94,"SELECCIONADO")&gt;=IFERROR(INDEX($G$7:$G$64,MATCH(B95,$A$7:$A$64,0)),0),"LISTA DE ESPERA",IF(AND(G95&lt;&gt;"Femenino",COUNTIFS($O$76:O94,"SELECCIONADO",$G$76:G94,"&lt;&gt;Femenino")&gt;=$D$71),"LISTA DE ESPERA (CONTADOR DE GÉNERO)","SELECCIONADO")))))</f>
        <v/>
      </c>
      <c r="P95" s="2"/>
      <c r="Q95" s="14"/>
    </row>
    <row r="96" spans="1:17" ht="13.2" x14ac:dyDescent="0.25">
      <c r="A96" s="2">
        <v>20</v>
      </c>
      <c r="B96" s="2"/>
      <c r="C96" s="2"/>
      <c r="D96" s="2"/>
      <c r="E96" s="2"/>
      <c r="F96" s="11" t="str">
        <f t="shared" si="8"/>
        <v/>
      </c>
      <c r="G96" s="2"/>
      <c r="H96" s="2"/>
      <c r="I96" s="2"/>
      <c r="J96" s="2"/>
      <c r="K96" s="2"/>
      <c r="L96" s="2"/>
      <c r="M96" s="2"/>
      <c r="N96" s="11" t="str">
        <f>IF(OR(B96="",M96&lt;&gt;"",I96="",N(I96)&lt;35),"",COUNTIFS($B$76:B95,B96,$M$76:M95,"",$I$76:I95,"&gt;=35")+1)</f>
        <v/>
      </c>
      <c r="O96" s="11" t="str">
        <f>IF(D96="","",IF(M96&lt;&gt;"","CUPO LIBERADO",IF(N(I96)&lt;35,"NO ALCANZA EL PUNTAJE MÍNIMO",IF(COUNTIFS($B$76:B95,B96,$O$76:O95,"SELECCIONADO")&gt;=IFERROR(INDEX($G$7:$G$64,MATCH(B96,$A$7:$A$64,0)),0),"LISTA DE ESPERA",IF(AND(G96&lt;&gt;"Femenino",COUNTIFS($O$76:O95,"SELECCIONADO",$G$76:G95,"&lt;&gt;Femenino")&gt;=$D$71),"LISTA DE ESPERA (CONTADOR DE GÉNERO)","SELECCIONADO")))))</f>
        <v/>
      </c>
      <c r="P96" s="2"/>
      <c r="Q96" s="14"/>
    </row>
    <row r="97" spans="1:17" ht="13.2" x14ac:dyDescent="0.25">
      <c r="A97" s="2">
        <v>21</v>
      </c>
      <c r="B97" s="2"/>
      <c r="C97" s="2"/>
      <c r="D97" s="2"/>
      <c r="E97" s="2"/>
      <c r="F97" s="11" t="str">
        <f t="shared" si="8"/>
        <v/>
      </c>
      <c r="G97" s="2"/>
      <c r="H97" s="2"/>
      <c r="I97" s="2"/>
      <c r="J97" s="2"/>
      <c r="K97" s="2"/>
      <c r="L97" s="2"/>
      <c r="M97" s="2"/>
      <c r="N97" s="11" t="str">
        <f>IF(OR(B97="",M97&lt;&gt;"",I97="",N(I97)&lt;35),"",COUNTIFS($B$76:B96,B97,$M$76:M96,"",$I$76:I96,"&gt;=35")+1)</f>
        <v/>
      </c>
      <c r="O97" s="11" t="str">
        <f>IF(D97="","",IF(M97&lt;&gt;"","CUPO LIBERADO",IF(N(I97)&lt;35,"NO ALCANZA EL PUNTAJE MÍNIMO",IF(COUNTIFS($B$76:B96,B97,$O$76:O96,"SELECCIONADO")&gt;=IFERROR(INDEX($G$7:$G$64,MATCH(B97,$A$7:$A$64,0)),0),"LISTA DE ESPERA",IF(AND(G97&lt;&gt;"Femenino",COUNTIFS($O$76:O96,"SELECCIONADO",$G$76:G96,"&lt;&gt;Femenino")&gt;=$D$71),"LISTA DE ESPERA (CONTADOR DE GÉNERO)","SELECCIONADO")))))</f>
        <v/>
      </c>
      <c r="P97" s="2"/>
      <c r="Q97" s="14"/>
    </row>
    <row r="98" spans="1:17" ht="13.2" x14ac:dyDescent="0.25">
      <c r="A98" s="2">
        <v>22</v>
      </c>
      <c r="B98" s="2"/>
      <c r="C98" s="2"/>
      <c r="D98" s="2"/>
      <c r="E98" s="2"/>
      <c r="F98" s="11" t="str">
        <f t="shared" si="8"/>
        <v/>
      </c>
      <c r="G98" s="2"/>
      <c r="H98" s="2"/>
      <c r="I98" s="2"/>
      <c r="J98" s="2"/>
      <c r="K98" s="2"/>
      <c r="L98" s="2"/>
      <c r="M98" s="2"/>
      <c r="N98" s="11" t="str">
        <f>IF(OR(B98="",M98&lt;&gt;"",I98="",N(I98)&lt;35),"",COUNTIFS($B$76:B97,B98,$M$76:M97,"",$I$76:I97,"&gt;=35")+1)</f>
        <v/>
      </c>
      <c r="O98" s="11" t="str">
        <f>IF(D98="","",IF(M98&lt;&gt;"","CUPO LIBERADO",IF(N(I98)&lt;35,"NO ALCANZA EL PUNTAJE MÍNIMO",IF(COUNTIFS($B$76:B97,B98,$O$76:O97,"SELECCIONADO")&gt;=IFERROR(INDEX($G$7:$G$64,MATCH(B98,$A$7:$A$64,0)),0),"LISTA DE ESPERA",IF(AND(G98&lt;&gt;"Femenino",COUNTIFS($O$76:O97,"SELECCIONADO",$G$76:G97,"&lt;&gt;Femenino")&gt;=$D$71),"LISTA DE ESPERA (CONTADOR DE GÉNERO)","SELECCIONADO")))))</f>
        <v/>
      </c>
      <c r="P98" s="2"/>
      <c r="Q98" s="14"/>
    </row>
    <row r="99" spans="1:17" ht="13.2" x14ac:dyDescent="0.25">
      <c r="A99" s="2">
        <v>23</v>
      </c>
      <c r="B99" s="2"/>
      <c r="C99" s="2"/>
      <c r="D99" s="2"/>
      <c r="E99" s="2"/>
      <c r="F99" s="11" t="str">
        <f t="shared" si="8"/>
        <v/>
      </c>
      <c r="G99" s="2"/>
      <c r="H99" s="2"/>
      <c r="I99" s="2"/>
      <c r="J99" s="2"/>
      <c r="K99" s="2"/>
      <c r="L99" s="2"/>
      <c r="M99" s="2"/>
      <c r="N99" s="11" t="str">
        <f>IF(OR(B99="",M99&lt;&gt;"",I99="",N(I99)&lt;35),"",COUNTIFS($B$76:B98,B99,$M$76:M98,"",$I$76:I98,"&gt;=35")+1)</f>
        <v/>
      </c>
      <c r="O99" s="11" t="str">
        <f>IF(D99="","",IF(M99&lt;&gt;"","CUPO LIBERADO",IF(N(I99)&lt;35,"NO ALCANZA EL PUNTAJE MÍNIMO",IF(COUNTIFS($B$76:B98,B99,$O$76:O98,"SELECCIONADO")&gt;=IFERROR(INDEX($G$7:$G$64,MATCH(B99,$A$7:$A$64,0)),0),"LISTA DE ESPERA",IF(AND(G99&lt;&gt;"Femenino",COUNTIFS($O$76:O98,"SELECCIONADO",$G$76:G98,"&lt;&gt;Femenino")&gt;=$D$71),"LISTA DE ESPERA (CONTADOR DE GÉNERO)","SELECCIONADO")))))</f>
        <v/>
      </c>
      <c r="P99" s="2"/>
      <c r="Q99" s="14"/>
    </row>
    <row r="100" spans="1:17" ht="13.2" x14ac:dyDescent="0.25">
      <c r="A100" s="2">
        <v>24</v>
      </c>
      <c r="B100" s="2"/>
      <c r="C100" s="2"/>
      <c r="D100" s="2"/>
      <c r="E100" s="2"/>
      <c r="F100" s="11" t="str">
        <f t="shared" si="8"/>
        <v/>
      </c>
      <c r="G100" s="2"/>
      <c r="H100" s="2"/>
      <c r="I100" s="2"/>
      <c r="J100" s="2"/>
      <c r="K100" s="2"/>
      <c r="L100" s="2"/>
      <c r="M100" s="2"/>
      <c r="N100" s="11" t="str">
        <f>IF(OR(B100="",M100&lt;&gt;"",I100="",N(I100)&lt;35),"",COUNTIFS($B$76:B99,B100,$M$76:M99,"",$I$76:I99,"&gt;=35")+1)</f>
        <v/>
      </c>
      <c r="O100" s="11" t="str">
        <f>IF(D100="","",IF(M100&lt;&gt;"","CUPO LIBERADO",IF(N(I100)&lt;35,"NO ALCANZA EL PUNTAJE MÍNIMO",IF(COUNTIFS($B$76:B99,B100,$O$76:O99,"SELECCIONADO")&gt;=IFERROR(INDEX($G$7:$G$64,MATCH(B100,$A$7:$A$64,0)),0),"LISTA DE ESPERA",IF(AND(G100&lt;&gt;"Femenino",COUNTIFS($O$76:O99,"SELECCIONADO",$G$76:G99,"&lt;&gt;Femenino")&gt;=$D$71),"LISTA DE ESPERA (CONTADOR DE GÉNERO)","SELECCIONADO")))))</f>
        <v/>
      </c>
      <c r="P100" s="2"/>
      <c r="Q100" s="14"/>
    </row>
    <row r="101" spans="1:17" ht="13.2" x14ac:dyDescent="0.25">
      <c r="A101" s="2">
        <v>25</v>
      </c>
      <c r="B101" s="2"/>
      <c r="C101" s="2"/>
      <c r="D101" s="2"/>
      <c r="E101" s="2"/>
      <c r="F101" s="11" t="str">
        <f t="shared" si="8"/>
        <v/>
      </c>
      <c r="G101" s="2"/>
      <c r="H101" s="2"/>
      <c r="I101" s="2"/>
      <c r="J101" s="2"/>
      <c r="K101" s="2"/>
      <c r="L101" s="2"/>
      <c r="M101" s="2"/>
      <c r="N101" s="11" t="str">
        <f>IF(OR(B101="",M101&lt;&gt;"",I101="",N(I101)&lt;35),"",COUNTIFS($B$76:B100,B101,$M$76:M100,"",$I$76:I100,"&gt;=35")+1)</f>
        <v/>
      </c>
      <c r="O101" s="11" t="str">
        <f>IF(D101="","",IF(M101&lt;&gt;"","CUPO LIBERADO",IF(N(I101)&lt;35,"NO ALCANZA EL PUNTAJE MÍNIMO",IF(COUNTIFS($B$76:B100,B101,$O$76:O100,"SELECCIONADO")&gt;=IFERROR(INDEX($G$7:$G$64,MATCH(B101,$A$7:$A$64,0)),0),"LISTA DE ESPERA",IF(AND(G101&lt;&gt;"Femenino",COUNTIFS($O$76:O100,"SELECCIONADO",$G$76:G100,"&lt;&gt;Femenino")&gt;=$D$71),"LISTA DE ESPERA (CONTADOR DE GÉNERO)","SELECCIONADO")))))</f>
        <v/>
      </c>
      <c r="P101" s="2"/>
      <c r="Q101" s="14"/>
    </row>
    <row r="102" spans="1:17" ht="13.2" x14ac:dyDescent="0.25">
      <c r="A102" s="2">
        <v>26</v>
      </c>
      <c r="B102" s="2"/>
      <c r="C102" s="2"/>
      <c r="D102" s="2"/>
      <c r="E102" s="2"/>
      <c r="F102" s="11" t="str">
        <f t="shared" si="8"/>
        <v/>
      </c>
      <c r="G102" s="2"/>
      <c r="H102" s="2"/>
      <c r="I102" s="2"/>
      <c r="J102" s="2"/>
      <c r="K102" s="2"/>
      <c r="L102" s="2"/>
      <c r="M102" s="2"/>
      <c r="N102" s="11" t="str">
        <f>IF(OR(B102="",M102&lt;&gt;"",I102="",N(I102)&lt;35),"",COUNTIFS($B$76:B101,B102,$M$76:M101,"",$I$76:I101,"&gt;=35")+1)</f>
        <v/>
      </c>
      <c r="O102" s="11" t="str">
        <f>IF(D102="","",IF(M102&lt;&gt;"","CUPO LIBERADO",IF(N(I102)&lt;35,"NO ALCANZA EL PUNTAJE MÍNIMO",IF(COUNTIFS($B$76:B101,B102,$O$76:O101,"SELECCIONADO")&gt;=IFERROR(INDEX($G$7:$G$64,MATCH(B102,$A$7:$A$64,0)),0),"LISTA DE ESPERA",IF(AND(G102&lt;&gt;"Femenino",COUNTIFS($O$76:O101,"SELECCIONADO",$G$76:G101,"&lt;&gt;Femenino")&gt;=$D$71),"LISTA DE ESPERA (CONTADOR DE GÉNERO)","SELECCIONADO")))))</f>
        <v/>
      </c>
      <c r="P102" s="2"/>
      <c r="Q102" s="14"/>
    </row>
    <row r="103" spans="1:17" ht="13.2" x14ac:dyDescent="0.25">
      <c r="A103" s="2">
        <v>27</v>
      </c>
      <c r="B103" s="2"/>
      <c r="C103" s="2"/>
      <c r="D103" s="2"/>
      <c r="E103" s="2"/>
      <c r="F103" s="11" t="str">
        <f t="shared" si="8"/>
        <v/>
      </c>
      <c r="G103" s="2"/>
      <c r="H103" s="2"/>
      <c r="I103" s="2"/>
      <c r="J103" s="2"/>
      <c r="K103" s="2"/>
      <c r="L103" s="2"/>
      <c r="M103" s="2"/>
      <c r="N103" s="11" t="str">
        <f>IF(OR(B103="",M103&lt;&gt;"",I103="",N(I103)&lt;35),"",COUNTIFS($B$76:B102,B103,$M$76:M102,"",$I$76:I102,"&gt;=35")+1)</f>
        <v/>
      </c>
      <c r="O103" s="11" t="str">
        <f>IF(D103="","",IF(M103&lt;&gt;"","CUPO LIBERADO",IF(N(I103)&lt;35,"NO ALCANZA EL PUNTAJE MÍNIMO",IF(COUNTIFS($B$76:B102,B103,$O$76:O102,"SELECCIONADO")&gt;=IFERROR(INDEX($G$7:$G$64,MATCH(B103,$A$7:$A$64,0)),0),"LISTA DE ESPERA",IF(AND(G103&lt;&gt;"Femenino",COUNTIFS($O$76:O102,"SELECCIONADO",$G$76:G102,"&lt;&gt;Femenino")&gt;=$D$71),"LISTA DE ESPERA (CONTADOR DE GÉNERO)","SELECCIONADO")))))</f>
        <v/>
      </c>
      <c r="P103" s="2"/>
      <c r="Q103" s="14"/>
    </row>
    <row r="104" spans="1:17" ht="13.2" x14ac:dyDescent="0.25">
      <c r="A104" s="2">
        <v>28</v>
      </c>
      <c r="B104" s="2"/>
      <c r="C104" s="2"/>
      <c r="D104" s="2"/>
      <c r="E104" s="2"/>
      <c r="F104" s="11" t="str">
        <f t="shared" si="8"/>
        <v/>
      </c>
      <c r="G104" s="2"/>
      <c r="H104" s="2"/>
      <c r="I104" s="2"/>
      <c r="J104" s="2"/>
      <c r="K104" s="2"/>
      <c r="L104" s="2"/>
      <c r="M104" s="2"/>
      <c r="N104" s="11" t="str">
        <f>IF(OR(B104="",M104&lt;&gt;"",I104="",N(I104)&lt;35),"",COUNTIFS($B$76:B103,B104,$M$76:M103,"",$I$76:I103,"&gt;=35")+1)</f>
        <v/>
      </c>
      <c r="O104" s="11" t="str">
        <f>IF(D104="","",IF(M104&lt;&gt;"","CUPO LIBERADO",IF(N(I104)&lt;35,"NO ALCANZA EL PUNTAJE MÍNIMO",IF(COUNTIFS($B$76:B103,B104,$O$76:O103,"SELECCIONADO")&gt;=IFERROR(INDEX($G$7:$G$64,MATCH(B104,$A$7:$A$64,0)),0),"LISTA DE ESPERA",IF(AND(G104&lt;&gt;"Femenino",COUNTIFS($O$76:O103,"SELECCIONADO",$G$76:G103,"&lt;&gt;Femenino")&gt;=$D$71),"LISTA DE ESPERA (CONTADOR DE GÉNERO)","SELECCIONADO")))))</f>
        <v/>
      </c>
      <c r="P104" s="2"/>
      <c r="Q104" s="14"/>
    </row>
    <row r="105" spans="1:17" ht="13.2" x14ac:dyDescent="0.25">
      <c r="A105" s="2">
        <v>29</v>
      </c>
      <c r="B105" s="2"/>
      <c r="C105" s="2"/>
      <c r="D105" s="2"/>
      <c r="E105" s="2"/>
      <c r="F105" s="11" t="str">
        <f t="shared" si="8"/>
        <v/>
      </c>
      <c r="G105" s="2"/>
      <c r="H105" s="2"/>
      <c r="I105" s="2"/>
      <c r="J105" s="2"/>
      <c r="K105" s="2"/>
      <c r="L105" s="2"/>
      <c r="M105" s="2"/>
      <c r="N105" s="11" t="str">
        <f>IF(OR(B105="",M105&lt;&gt;"",I105="",N(I105)&lt;35),"",COUNTIFS($B$76:B104,B105,$M$76:M104,"",$I$76:I104,"&gt;=35")+1)</f>
        <v/>
      </c>
      <c r="O105" s="11" t="str">
        <f>IF(D105="","",IF(M105&lt;&gt;"","CUPO LIBERADO",IF(N(I105)&lt;35,"NO ALCANZA EL PUNTAJE MÍNIMO",IF(COUNTIFS($B$76:B104,B105,$O$76:O104,"SELECCIONADO")&gt;=IFERROR(INDEX($G$7:$G$64,MATCH(B105,$A$7:$A$64,0)),0),"LISTA DE ESPERA",IF(AND(G105&lt;&gt;"Femenino",COUNTIFS($O$76:O104,"SELECCIONADO",$G$76:G104,"&lt;&gt;Femenino")&gt;=$D$71),"LISTA DE ESPERA (CONTADOR DE GÉNERO)","SELECCIONADO")))))</f>
        <v/>
      </c>
      <c r="P105" s="2"/>
      <c r="Q105" s="14"/>
    </row>
    <row r="106" spans="1:17" ht="13.2" x14ac:dyDescent="0.25">
      <c r="A106" s="2">
        <v>30</v>
      </c>
      <c r="B106" s="2"/>
      <c r="C106" s="2"/>
      <c r="D106" s="2"/>
      <c r="E106" s="2"/>
      <c r="F106" s="11" t="str">
        <f t="shared" si="8"/>
        <v/>
      </c>
      <c r="G106" s="2"/>
      <c r="H106" s="2"/>
      <c r="I106" s="2"/>
      <c r="J106" s="2"/>
      <c r="K106" s="2"/>
      <c r="L106" s="2"/>
      <c r="M106" s="2"/>
      <c r="N106" s="11" t="str">
        <f>IF(OR(B106="",M106&lt;&gt;"",I106="",N(I106)&lt;35),"",COUNTIFS($B$76:B105,B106,$M$76:M105,"",$I$76:I105,"&gt;=35")+1)</f>
        <v/>
      </c>
      <c r="O106" s="11" t="str">
        <f>IF(D106="","",IF(M106&lt;&gt;"","CUPO LIBERADO",IF(N(I106)&lt;35,"NO ALCANZA EL PUNTAJE MÍNIMO",IF(COUNTIFS($B$76:B105,B106,$O$76:O105,"SELECCIONADO")&gt;=IFERROR(INDEX($G$7:$G$64,MATCH(B106,$A$7:$A$64,0)),0),"LISTA DE ESPERA",IF(AND(G106&lt;&gt;"Femenino",COUNTIFS($O$76:O105,"SELECCIONADO",$G$76:G105,"&lt;&gt;Femenino")&gt;=$D$71),"LISTA DE ESPERA (CONTADOR DE GÉNERO)","SELECCIONADO")))))</f>
        <v/>
      </c>
      <c r="P106" s="2"/>
      <c r="Q106" s="14"/>
    </row>
    <row r="107" spans="1:17" ht="13.2" x14ac:dyDescent="0.25">
      <c r="A107" s="2">
        <v>31</v>
      </c>
      <c r="B107" s="2"/>
      <c r="C107" s="2"/>
      <c r="D107" s="2"/>
      <c r="E107" s="2"/>
      <c r="F107" s="11" t="str">
        <f t="shared" si="8"/>
        <v/>
      </c>
      <c r="G107" s="2"/>
      <c r="H107" s="2"/>
      <c r="I107" s="2"/>
      <c r="J107" s="2"/>
      <c r="K107" s="2"/>
      <c r="L107" s="2"/>
      <c r="M107" s="2"/>
      <c r="N107" s="11" t="str">
        <f>IF(OR(B107="",M107&lt;&gt;"",I107="",N(I107)&lt;35),"",COUNTIFS($B$76:B106,B107,$M$76:M106,"",$I$76:I106,"&gt;=35")+1)</f>
        <v/>
      </c>
      <c r="O107" s="11" t="str">
        <f>IF(D107="","",IF(M107&lt;&gt;"","CUPO LIBERADO",IF(N(I107)&lt;35,"NO ALCANZA EL PUNTAJE MÍNIMO",IF(COUNTIFS($B$76:B106,B107,$O$76:O106,"SELECCIONADO")&gt;=IFERROR(INDEX($G$7:$G$64,MATCH(B107,$A$7:$A$64,0)),0),"LISTA DE ESPERA",IF(AND(G107&lt;&gt;"Femenino",COUNTIFS($O$76:O106,"SELECCIONADO",$G$76:G106,"&lt;&gt;Femenino")&gt;=$D$71),"LISTA DE ESPERA (CONTADOR DE GÉNERO)","SELECCIONADO")))))</f>
        <v/>
      </c>
      <c r="P107" s="2"/>
      <c r="Q107" s="14"/>
    </row>
    <row r="108" spans="1:17" ht="13.2" x14ac:dyDescent="0.25">
      <c r="A108" s="2">
        <v>32</v>
      </c>
      <c r="B108" s="2"/>
      <c r="C108" s="2"/>
      <c r="D108" s="2"/>
      <c r="E108" s="2"/>
      <c r="F108" s="11" t="str">
        <f t="shared" si="8"/>
        <v/>
      </c>
      <c r="G108" s="2"/>
      <c r="H108" s="2"/>
      <c r="I108" s="2"/>
      <c r="J108" s="2"/>
      <c r="K108" s="2"/>
      <c r="L108" s="2"/>
      <c r="M108" s="2"/>
      <c r="N108" s="11" t="str">
        <f>IF(OR(B108="",M108&lt;&gt;"",I108="",N(I108)&lt;35),"",COUNTIFS($B$76:B107,B108,$M$76:M107,"",$I$76:I107,"&gt;=35")+1)</f>
        <v/>
      </c>
      <c r="O108" s="11" t="str">
        <f>IF(D108="","",IF(M108&lt;&gt;"","CUPO LIBERADO",IF(N(I108)&lt;35,"NO ALCANZA EL PUNTAJE MÍNIMO",IF(COUNTIFS($B$76:B107,B108,$O$76:O107,"SELECCIONADO")&gt;=IFERROR(INDEX($G$7:$G$64,MATCH(B108,$A$7:$A$64,0)),0),"LISTA DE ESPERA",IF(AND(G108&lt;&gt;"Femenino",COUNTIFS($O$76:O107,"SELECCIONADO",$G$76:G107,"&lt;&gt;Femenino")&gt;=$D$71),"LISTA DE ESPERA (CONTADOR DE GÉNERO)","SELECCIONADO")))))</f>
        <v/>
      </c>
      <c r="P108" s="2"/>
      <c r="Q108" s="14"/>
    </row>
    <row r="109" spans="1:17" ht="13.2" x14ac:dyDescent="0.25">
      <c r="A109" s="2">
        <v>33</v>
      </c>
      <c r="B109" s="2"/>
      <c r="C109" s="2"/>
      <c r="D109" s="2"/>
      <c r="E109" s="2"/>
      <c r="F109" s="11" t="str">
        <f t="shared" si="8"/>
        <v/>
      </c>
      <c r="G109" s="2"/>
      <c r="H109" s="2"/>
      <c r="I109" s="2"/>
      <c r="J109" s="2"/>
      <c r="K109" s="2"/>
      <c r="L109" s="2"/>
      <c r="M109" s="2"/>
      <c r="N109" s="11" t="str">
        <f>IF(OR(B109="",M109&lt;&gt;"",I109="",N(I109)&lt;35),"",COUNTIFS($B$76:B108,B109,$M$76:M108,"",$I$76:I108,"&gt;=35")+1)</f>
        <v/>
      </c>
      <c r="O109" s="11" t="str">
        <f>IF(D109="","",IF(M109&lt;&gt;"","CUPO LIBERADO",IF(N(I109)&lt;35,"NO ALCANZA EL PUNTAJE MÍNIMO",IF(COUNTIFS($B$76:B108,B109,$O$76:O108,"SELECCIONADO")&gt;=IFERROR(INDEX($G$7:$G$64,MATCH(B109,$A$7:$A$64,0)),0),"LISTA DE ESPERA",IF(AND(G109&lt;&gt;"Femenino",COUNTIFS($O$76:O108,"SELECCIONADO",$G$76:G108,"&lt;&gt;Femenino")&gt;=$D$71),"LISTA DE ESPERA (CONTADOR DE GÉNERO)","SELECCIONADO")))))</f>
        <v/>
      </c>
      <c r="P109" s="2"/>
      <c r="Q109" s="14"/>
    </row>
    <row r="110" spans="1:17" ht="13.2" x14ac:dyDescent="0.25">
      <c r="A110" s="2">
        <v>34</v>
      </c>
      <c r="B110" s="2"/>
      <c r="C110" s="2"/>
      <c r="D110" s="2"/>
      <c r="E110" s="2"/>
      <c r="F110" s="11" t="str">
        <f t="shared" si="8"/>
        <v/>
      </c>
      <c r="G110" s="2"/>
      <c r="H110" s="2"/>
      <c r="I110" s="2"/>
      <c r="J110" s="2"/>
      <c r="K110" s="2"/>
      <c r="L110" s="2"/>
      <c r="M110" s="2"/>
      <c r="N110" s="11" t="str">
        <f>IF(OR(B110="",M110&lt;&gt;"",I110="",N(I110)&lt;35),"",COUNTIFS($B$76:B109,B110,$M$76:M109,"",$I$76:I109,"&gt;=35")+1)</f>
        <v/>
      </c>
      <c r="O110" s="11" t="str">
        <f>IF(D110="","",IF(M110&lt;&gt;"","CUPO LIBERADO",IF(N(I110)&lt;35,"NO ALCANZA EL PUNTAJE MÍNIMO",IF(COUNTIFS($B$76:B109,B110,$O$76:O109,"SELECCIONADO")&gt;=IFERROR(INDEX($G$7:$G$64,MATCH(B110,$A$7:$A$64,0)),0),"LISTA DE ESPERA",IF(AND(G110&lt;&gt;"Femenino",COUNTIFS($O$76:O109,"SELECCIONADO",$G$76:G109,"&lt;&gt;Femenino")&gt;=$D$71),"LISTA DE ESPERA (CONTADOR DE GÉNERO)","SELECCIONADO")))))</f>
        <v/>
      </c>
      <c r="P110" s="2"/>
      <c r="Q110" s="14"/>
    </row>
    <row r="111" spans="1:17" ht="13.2" x14ac:dyDescent="0.25">
      <c r="A111" s="2">
        <v>35</v>
      </c>
      <c r="B111" s="2"/>
      <c r="C111" s="2"/>
      <c r="D111" s="2"/>
      <c r="E111" s="2"/>
      <c r="F111" s="11" t="str">
        <f t="shared" si="8"/>
        <v/>
      </c>
      <c r="G111" s="2"/>
      <c r="H111" s="2"/>
      <c r="I111" s="2"/>
      <c r="J111" s="2"/>
      <c r="K111" s="2"/>
      <c r="L111" s="2"/>
      <c r="M111" s="2"/>
      <c r="N111" s="11" t="str">
        <f>IF(OR(B111="",M111&lt;&gt;"",I111="",N(I111)&lt;35),"",COUNTIFS($B$76:B110,B111,$M$76:M110,"",$I$76:I110,"&gt;=35")+1)</f>
        <v/>
      </c>
      <c r="O111" s="11" t="str">
        <f>IF(D111="","",IF(M111&lt;&gt;"","CUPO LIBERADO",IF(N(I111)&lt;35,"NO ALCANZA EL PUNTAJE MÍNIMO",IF(COUNTIFS($B$76:B110,B111,$O$76:O110,"SELECCIONADO")&gt;=IFERROR(INDEX($G$7:$G$64,MATCH(B111,$A$7:$A$64,0)),0),"LISTA DE ESPERA",IF(AND(G111&lt;&gt;"Femenino",COUNTIFS($O$76:O110,"SELECCIONADO",$G$76:G110,"&lt;&gt;Femenino")&gt;=$D$71),"LISTA DE ESPERA (CONTADOR DE GÉNERO)","SELECCIONADO")))))</f>
        <v/>
      </c>
      <c r="P111" s="2"/>
      <c r="Q111" s="14"/>
    </row>
    <row r="112" spans="1:17" ht="13.2" x14ac:dyDescent="0.25">
      <c r="A112" s="2">
        <v>36</v>
      </c>
      <c r="B112" s="2"/>
      <c r="C112" s="2"/>
      <c r="D112" s="2"/>
      <c r="E112" s="2"/>
      <c r="F112" s="11" t="str">
        <f t="shared" si="8"/>
        <v/>
      </c>
      <c r="G112" s="2"/>
      <c r="H112" s="2"/>
      <c r="I112" s="2"/>
      <c r="J112" s="2"/>
      <c r="K112" s="2"/>
      <c r="L112" s="2"/>
      <c r="M112" s="2"/>
      <c r="N112" s="11" t="str">
        <f>IF(OR(B112="",M112&lt;&gt;"",I112="",N(I112)&lt;35),"",COUNTIFS($B$76:B111,B112,$M$76:M111,"",$I$76:I111,"&gt;=35")+1)</f>
        <v/>
      </c>
      <c r="O112" s="11" t="str">
        <f>IF(D112="","",IF(M112&lt;&gt;"","CUPO LIBERADO",IF(N(I112)&lt;35,"NO ALCANZA EL PUNTAJE MÍNIMO",IF(COUNTIFS($B$76:B111,B112,$O$76:O111,"SELECCIONADO")&gt;=IFERROR(INDEX($G$7:$G$64,MATCH(B112,$A$7:$A$64,0)),0),"LISTA DE ESPERA",IF(AND(G112&lt;&gt;"Femenino",COUNTIFS($O$76:O111,"SELECCIONADO",$G$76:G111,"&lt;&gt;Femenino")&gt;=$D$71),"LISTA DE ESPERA (CONTADOR DE GÉNERO)","SELECCIONADO")))))</f>
        <v/>
      </c>
      <c r="P112" s="2"/>
      <c r="Q112" s="14"/>
    </row>
    <row r="113" spans="1:17" ht="13.2" x14ac:dyDescent="0.25">
      <c r="A113" s="2">
        <v>37</v>
      </c>
      <c r="B113" s="2"/>
      <c r="C113" s="2"/>
      <c r="D113" s="2"/>
      <c r="E113" s="2"/>
      <c r="F113" s="11" t="str">
        <f t="shared" si="8"/>
        <v/>
      </c>
      <c r="G113" s="2"/>
      <c r="H113" s="2"/>
      <c r="I113" s="2"/>
      <c r="J113" s="2"/>
      <c r="K113" s="2"/>
      <c r="L113" s="2"/>
      <c r="M113" s="2"/>
      <c r="N113" s="11" t="str">
        <f>IF(OR(B113="",M113&lt;&gt;"",I113="",N(I113)&lt;35),"",COUNTIFS($B$76:B112,B113,$M$76:M112,"",$I$76:I112,"&gt;=35")+1)</f>
        <v/>
      </c>
      <c r="O113" s="11" t="str">
        <f>IF(D113="","",IF(M113&lt;&gt;"","CUPO LIBERADO",IF(N(I113)&lt;35,"NO ALCANZA EL PUNTAJE MÍNIMO",IF(COUNTIFS($B$76:B112,B113,$O$76:O112,"SELECCIONADO")&gt;=IFERROR(INDEX($G$7:$G$64,MATCH(B113,$A$7:$A$64,0)),0),"LISTA DE ESPERA",IF(AND(G113&lt;&gt;"Femenino",COUNTIFS($O$76:O112,"SELECCIONADO",$G$76:G112,"&lt;&gt;Femenino")&gt;=$D$71),"LISTA DE ESPERA (CONTADOR DE GÉNERO)","SELECCIONADO")))))</f>
        <v/>
      </c>
      <c r="P113" s="2"/>
      <c r="Q113" s="14"/>
    </row>
    <row r="114" spans="1:17" ht="13.2" x14ac:dyDescent="0.25">
      <c r="A114" s="2">
        <v>38</v>
      </c>
      <c r="B114" s="2"/>
      <c r="C114" s="2"/>
      <c r="D114" s="2"/>
      <c r="E114" s="2"/>
      <c r="F114" s="11" t="str">
        <f t="shared" si="8"/>
        <v/>
      </c>
      <c r="G114" s="2"/>
      <c r="H114" s="2"/>
      <c r="I114" s="2"/>
      <c r="J114" s="2"/>
      <c r="K114" s="2"/>
      <c r="L114" s="2"/>
      <c r="M114" s="2"/>
      <c r="N114" s="11" t="str">
        <f>IF(OR(B114="",M114&lt;&gt;"",I114="",N(I114)&lt;35),"",COUNTIFS($B$76:B113,B114,$M$76:M113,"",$I$76:I113,"&gt;=35")+1)</f>
        <v/>
      </c>
      <c r="O114" s="11" t="str">
        <f>IF(D114="","",IF(M114&lt;&gt;"","CUPO LIBERADO",IF(N(I114)&lt;35,"NO ALCANZA EL PUNTAJE MÍNIMO",IF(COUNTIFS($B$76:B113,B114,$O$76:O113,"SELECCIONADO")&gt;=IFERROR(INDEX($G$7:$G$64,MATCH(B114,$A$7:$A$64,0)),0),"LISTA DE ESPERA",IF(AND(G114&lt;&gt;"Femenino",COUNTIFS($O$76:O113,"SELECCIONADO",$G$76:G113,"&lt;&gt;Femenino")&gt;=$D$71),"LISTA DE ESPERA (CONTADOR DE GÉNERO)","SELECCIONADO")))))</f>
        <v/>
      </c>
      <c r="P114" s="2"/>
      <c r="Q114" s="14"/>
    </row>
    <row r="115" spans="1:17" ht="13.2" x14ac:dyDescent="0.25">
      <c r="A115" s="2">
        <v>39</v>
      </c>
      <c r="B115" s="2"/>
      <c r="C115" s="2"/>
      <c r="D115" s="2"/>
      <c r="E115" s="2"/>
      <c r="F115" s="11" t="str">
        <f t="shared" si="8"/>
        <v/>
      </c>
      <c r="G115" s="2"/>
      <c r="H115" s="2"/>
      <c r="I115" s="2"/>
      <c r="J115" s="2"/>
      <c r="K115" s="2"/>
      <c r="L115" s="2"/>
      <c r="M115" s="2"/>
      <c r="N115" s="11" t="str">
        <f>IF(OR(B115="",M115&lt;&gt;"",I115="",N(I115)&lt;35),"",COUNTIFS($B$76:B114,B115,$M$76:M114,"",$I$76:I114,"&gt;=35")+1)</f>
        <v/>
      </c>
      <c r="O115" s="11" t="str">
        <f>IF(D115="","",IF(M115&lt;&gt;"","CUPO LIBERADO",IF(N(I115)&lt;35,"NO ALCANZA EL PUNTAJE MÍNIMO",IF(COUNTIFS($B$76:B114,B115,$O$76:O114,"SELECCIONADO")&gt;=IFERROR(INDEX($G$7:$G$64,MATCH(B115,$A$7:$A$64,0)),0),"LISTA DE ESPERA",IF(AND(G115&lt;&gt;"Femenino",COUNTIFS($O$76:O114,"SELECCIONADO",$G$76:G114,"&lt;&gt;Femenino")&gt;=$D$71),"LISTA DE ESPERA (CONTADOR DE GÉNERO)","SELECCIONADO")))))</f>
        <v/>
      </c>
      <c r="P115" s="2"/>
      <c r="Q115" s="14"/>
    </row>
    <row r="116" spans="1:17" ht="13.2" x14ac:dyDescent="0.25">
      <c r="A116" s="2">
        <v>40</v>
      </c>
      <c r="B116" s="2"/>
      <c r="C116" s="2"/>
      <c r="D116" s="2"/>
      <c r="E116" s="2"/>
      <c r="F116" s="11" t="str">
        <f t="shared" si="8"/>
        <v/>
      </c>
      <c r="G116" s="2"/>
      <c r="H116" s="2"/>
      <c r="I116" s="2"/>
      <c r="J116" s="2"/>
      <c r="K116" s="2"/>
      <c r="L116" s="2"/>
      <c r="M116" s="2"/>
      <c r="N116" s="11" t="str">
        <f>IF(OR(B116="",M116&lt;&gt;"",I116="",N(I116)&lt;35),"",COUNTIFS($B$76:B115,B116,$M$76:M115,"",$I$76:I115,"&gt;=35")+1)</f>
        <v/>
      </c>
      <c r="O116" s="11" t="str">
        <f>IF(D116="","",IF(M116&lt;&gt;"","CUPO LIBERADO",IF(N(I116)&lt;35,"NO ALCANZA EL PUNTAJE MÍNIMO",IF(COUNTIFS($B$76:B115,B116,$O$76:O115,"SELECCIONADO")&gt;=IFERROR(INDEX($G$7:$G$64,MATCH(B116,$A$7:$A$64,0)),0),"LISTA DE ESPERA",IF(AND(G116&lt;&gt;"Femenino",COUNTIFS($O$76:O115,"SELECCIONADO",$G$76:G115,"&lt;&gt;Femenino")&gt;=$D$71),"LISTA DE ESPERA (CONTADOR DE GÉNERO)","SELECCIONADO")))))</f>
        <v/>
      </c>
      <c r="P116" s="2"/>
      <c r="Q116" s="14"/>
    </row>
    <row r="117" spans="1:17" ht="13.2" x14ac:dyDescent="0.25">
      <c r="A117" s="2">
        <v>41</v>
      </c>
      <c r="B117" s="2"/>
      <c r="C117" s="2"/>
      <c r="D117" s="2"/>
      <c r="E117" s="2"/>
      <c r="F117" s="11" t="str">
        <f t="shared" si="8"/>
        <v/>
      </c>
      <c r="G117" s="2"/>
      <c r="H117" s="2"/>
      <c r="I117" s="2"/>
      <c r="J117" s="2"/>
      <c r="K117" s="2"/>
      <c r="L117" s="2"/>
      <c r="M117" s="2"/>
      <c r="N117" s="11" t="str">
        <f>IF(OR(B117="",M117&lt;&gt;"",I117="",N(I117)&lt;35),"",COUNTIFS($B$76:B116,B117,$M$76:M116,"",$I$76:I116,"&gt;=35")+1)</f>
        <v/>
      </c>
      <c r="O117" s="11" t="str">
        <f>IF(D117="","",IF(M117&lt;&gt;"","CUPO LIBERADO",IF(N(I117)&lt;35,"NO ALCANZA EL PUNTAJE MÍNIMO",IF(COUNTIFS($B$76:B116,B117,$O$76:O116,"SELECCIONADO")&gt;=IFERROR(INDEX($G$7:$G$64,MATCH(B117,$A$7:$A$64,0)),0),"LISTA DE ESPERA",IF(AND(G117&lt;&gt;"Femenino",COUNTIFS($O$76:O116,"SELECCIONADO",$G$76:G116,"&lt;&gt;Femenino")&gt;=$D$71),"LISTA DE ESPERA (CONTADOR DE GÉNERO)","SELECCIONADO")))))</f>
        <v/>
      </c>
      <c r="P117" s="2"/>
      <c r="Q117" s="14"/>
    </row>
    <row r="118" spans="1:17" ht="13.2" x14ac:dyDescent="0.25">
      <c r="A118" s="2">
        <v>42</v>
      </c>
      <c r="B118" s="2"/>
      <c r="C118" s="2"/>
      <c r="D118" s="2"/>
      <c r="E118" s="2"/>
      <c r="F118" s="11" t="str">
        <f t="shared" si="8"/>
        <v/>
      </c>
      <c r="G118" s="2"/>
      <c r="H118" s="2"/>
      <c r="I118" s="2"/>
      <c r="J118" s="2"/>
      <c r="K118" s="2"/>
      <c r="L118" s="2"/>
      <c r="M118" s="2"/>
      <c r="N118" s="11" t="str">
        <f>IF(OR(B118="",M118&lt;&gt;"",I118="",N(I118)&lt;35),"",COUNTIFS($B$76:B117,B118,$M$76:M117,"",$I$76:I117,"&gt;=35")+1)</f>
        <v/>
      </c>
      <c r="O118" s="11" t="str">
        <f>IF(D118="","",IF(M118&lt;&gt;"","CUPO LIBERADO",IF(N(I118)&lt;35,"NO ALCANZA EL PUNTAJE MÍNIMO",IF(COUNTIFS($B$76:B117,B118,$O$76:O117,"SELECCIONADO")&gt;=IFERROR(INDEX($G$7:$G$64,MATCH(B118,$A$7:$A$64,0)),0),"LISTA DE ESPERA",IF(AND(G118&lt;&gt;"Femenino",COUNTIFS($O$76:O117,"SELECCIONADO",$G$76:G117,"&lt;&gt;Femenino")&gt;=$D$71),"LISTA DE ESPERA (CONTADOR DE GÉNERO)","SELECCIONADO")))))</f>
        <v/>
      </c>
      <c r="P118" s="2"/>
      <c r="Q118" s="14"/>
    </row>
    <row r="119" spans="1:17" ht="13.2" x14ac:dyDescent="0.25">
      <c r="A119" s="2">
        <v>43</v>
      </c>
      <c r="B119" s="2"/>
      <c r="C119" s="2"/>
      <c r="D119" s="2"/>
      <c r="E119" s="2"/>
      <c r="F119" s="11" t="str">
        <f t="shared" si="8"/>
        <v/>
      </c>
      <c r="G119" s="2"/>
      <c r="H119" s="2"/>
      <c r="I119" s="2"/>
      <c r="J119" s="2"/>
      <c r="K119" s="2"/>
      <c r="L119" s="2"/>
      <c r="M119" s="2"/>
      <c r="N119" s="11" t="str">
        <f>IF(OR(B119="",M119&lt;&gt;"",I119="",N(I119)&lt;35),"",COUNTIFS($B$76:B118,B119,$M$76:M118,"",$I$76:I118,"&gt;=35")+1)</f>
        <v/>
      </c>
      <c r="O119" s="11" t="str">
        <f>IF(D119="","",IF(M119&lt;&gt;"","CUPO LIBERADO",IF(N(I119)&lt;35,"NO ALCANZA EL PUNTAJE MÍNIMO",IF(COUNTIFS($B$76:B118,B119,$O$76:O118,"SELECCIONADO")&gt;=IFERROR(INDEX($G$7:$G$64,MATCH(B119,$A$7:$A$64,0)),0),"LISTA DE ESPERA",IF(AND(G119&lt;&gt;"Femenino",COUNTIFS($O$76:O118,"SELECCIONADO",$G$76:G118,"&lt;&gt;Femenino")&gt;=$D$71),"LISTA DE ESPERA (CONTADOR DE GÉNERO)","SELECCIONADO")))))</f>
        <v/>
      </c>
      <c r="P119" s="2"/>
      <c r="Q119" s="14"/>
    </row>
    <row r="120" spans="1:17" ht="13.2" x14ac:dyDescent="0.25">
      <c r="A120" s="2">
        <v>44</v>
      </c>
      <c r="B120" s="2"/>
      <c r="C120" s="2"/>
      <c r="D120" s="2"/>
      <c r="E120" s="2"/>
      <c r="F120" s="11" t="str">
        <f t="shared" si="8"/>
        <v/>
      </c>
      <c r="G120" s="2"/>
      <c r="H120" s="2"/>
      <c r="I120" s="2"/>
      <c r="J120" s="2"/>
      <c r="K120" s="2"/>
      <c r="L120" s="2"/>
      <c r="M120" s="2"/>
      <c r="N120" s="11" t="str">
        <f>IF(OR(B120="",M120&lt;&gt;"",I120="",N(I120)&lt;35),"",COUNTIFS($B$76:B119,B120,$M$76:M119,"",$I$76:I119,"&gt;=35")+1)</f>
        <v/>
      </c>
      <c r="O120" s="11" t="str">
        <f>IF(D120="","",IF(M120&lt;&gt;"","CUPO LIBERADO",IF(N(I120)&lt;35,"NO ALCANZA EL PUNTAJE MÍNIMO",IF(COUNTIFS($B$76:B119,B120,$O$76:O119,"SELECCIONADO")&gt;=IFERROR(INDEX($G$7:$G$64,MATCH(B120,$A$7:$A$64,0)),0),"LISTA DE ESPERA",IF(AND(G120&lt;&gt;"Femenino",COUNTIFS($O$76:O119,"SELECCIONADO",$G$76:G119,"&lt;&gt;Femenino")&gt;=$D$71),"LISTA DE ESPERA (CONTADOR DE GÉNERO)","SELECCIONADO")))))</f>
        <v/>
      </c>
      <c r="P120" s="2"/>
      <c r="Q120" s="14"/>
    </row>
    <row r="121" spans="1:17" ht="13.2" x14ac:dyDescent="0.25">
      <c r="A121" s="2">
        <v>45</v>
      </c>
      <c r="B121" s="2"/>
      <c r="C121" s="2"/>
      <c r="D121" s="2"/>
      <c r="E121" s="2"/>
      <c r="F121" s="11" t="str">
        <f t="shared" si="8"/>
        <v/>
      </c>
      <c r="G121" s="2"/>
      <c r="H121" s="2"/>
      <c r="I121" s="2"/>
      <c r="J121" s="2"/>
      <c r="K121" s="2"/>
      <c r="L121" s="2"/>
      <c r="M121" s="2"/>
      <c r="N121" s="11" t="str">
        <f>IF(OR(B121="",M121&lt;&gt;"",I121="",N(I121)&lt;35),"",COUNTIFS($B$76:B120,B121,$M$76:M120,"",$I$76:I120,"&gt;=35")+1)</f>
        <v/>
      </c>
      <c r="O121" s="11" t="str">
        <f>IF(D121="","",IF(M121&lt;&gt;"","CUPO LIBERADO",IF(N(I121)&lt;35,"NO ALCANZA EL PUNTAJE MÍNIMO",IF(COUNTIFS($B$76:B120,B121,$O$76:O120,"SELECCIONADO")&gt;=IFERROR(INDEX($G$7:$G$64,MATCH(B121,$A$7:$A$64,0)),0),"LISTA DE ESPERA",IF(AND(G121&lt;&gt;"Femenino",COUNTIFS($O$76:O120,"SELECCIONADO",$G$76:G120,"&lt;&gt;Femenino")&gt;=$D$71),"LISTA DE ESPERA (CONTADOR DE GÉNERO)","SELECCIONADO")))))</f>
        <v/>
      </c>
      <c r="P121" s="2"/>
      <c r="Q121" s="14"/>
    </row>
    <row r="122" spans="1:17" ht="13.2" x14ac:dyDescent="0.25">
      <c r="A122" s="2">
        <v>46</v>
      </c>
      <c r="B122" s="2"/>
      <c r="C122" s="2"/>
      <c r="D122" s="2"/>
      <c r="E122" s="2"/>
      <c r="F122" s="11" t="str">
        <f t="shared" si="8"/>
        <v/>
      </c>
      <c r="G122" s="2"/>
      <c r="H122" s="2"/>
      <c r="I122" s="2"/>
      <c r="J122" s="2"/>
      <c r="K122" s="2"/>
      <c r="L122" s="2"/>
      <c r="M122" s="2"/>
      <c r="N122" s="11" t="str">
        <f>IF(OR(B122="",M122&lt;&gt;"",I122="",N(I122)&lt;35),"",COUNTIFS($B$76:B121,B122,$M$76:M121,"",$I$76:I121,"&gt;=35")+1)</f>
        <v/>
      </c>
      <c r="O122" s="11" t="str">
        <f>IF(D122="","",IF(M122&lt;&gt;"","CUPO LIBERADO",IF(N(I122)&lt;35,"NO ALCANZA EL PUNTAJE MÍNIMO",IF(COUNTIFS($B$76:B121,B122,$O$76:O121,"SELECCIONADO")&gt;=IFERROR(INDEX($G$7:$G$64,MATCH(B122,$A$7:$A$64,0)),0),"LISTA DE ESPERA",IF(AND(G122&lt;&gt;"Femenino",COUNTIFS($O$76:O121,"SELECCIONADO",$G$76:G121,"&lt;&gt;Femenino")&gt;=$D$71),"LISTA DE ESPERA (CONTADOR DE GÉNERO)","SELECCIONADO")))))</f>
        <v/>
      </c>
      <c r="P122" s="2"/>
      <c r="Q122" s="14"/>
    </row>
    <row r="123" spans="1:17" ht="13.2" x14ac:dyDescent="0.25">
      <c r="A123" s="2">
        <v>47</v>
      </c>
      <c r="B123" s="2"/>
      <c r="C123" s="2"/>
      <c r="D123" s="2"/>
      <c r="E123" s="2"/>
      <c r="F123" s="11" t="str">
        <f t="shared" si="8"/>
        <v/>
      </c>
      <c r="G123" s="2"/>
      <c r="H123" s="2"/>
      <c r="I123" s="2"/>
      <c r="J123" s="2"/>
      <c r="K123" s="2"/>
      <c r="L123" s="2"/>
      <c r="M123" s="2"/>
      <c r="N123" s="11" t="str">
        <f>IF(OR(B123="",M123&lt;&gt;"",I123="",N(I123)&lt;35),"",COUNTIFS($B$76:B122,B123,$M$76:M122,"",$I$76:I122,"&gt;=35")+1)</f>
        <v/>
      </c>
      <c r="O123" s="11" t="str">
        <f>IF(D123="","",IF(M123&lt;&gt;"","CUPO LIBERADO",IF(N(I123)&lt;35,"NO ALCANZA EL PUNTAJE MÍNIMO",IF(COUNTIFS($B$76:B122,B123,$O$76:O122,"SELECCIONADO")&gt;=IFERROR(INDEX($G$7:$G$64,MATCH(B123,$A$7:$A$64,0)),0),"LISTA DE ESPERA",IF(AND(G123&lt;&gt;"Femenino",COUNTIFS($O$76:O122,"SELECCIONADO",$G$76:G122,"&lt;&gt;Femenino")&gt;=$D$71),"LISTA DE ESPERA (CONTADOR DE GÉNERO)","SELECCIONADO")))))</f>
        <v/>
      </c>
      <c r="P123" s="2"/>
      <c r="Q123" s="14"/>
    </row>
    <row r="124" spans="1:17" ht="13.2" x14ac:dyDescent="0.25">
      <c r="A124" s="2">
        <v>48</v>
      </c>
      <c r="B124" s="2"/>
      <c r="C124" s="2"/>
      <c r="D124" s="2"/>
      <c r="E124" s="2"/>
      <c r="F124" s="11" t="str">
        <f t="shared" si="8"/>
        <v/>
      </c>
      <c r="G124" s="2"/>
      <c r="H124" s="2"/>
      <c r="I124" s="2"/>
      <c r="J124" s="2"/>
      <c r="K124" s="2"/>
      <c r="L124" s="2"/>
      <c r="M124" s="2"/>
      <c r="N124" s="11" t="str">
        <f>IF(OR(B124="",M124&lt;&gt;"",I124="",N(I124)&lt;35),"",COUNTIFS($B$76:B123,B124,$M$76:M123,"",$I$76:I123,"&gt;=35")+1)</f>
        <v/>
      </c>
      <c r="O124" s="11" t="str">
        <f>IF(D124="","",IF(M124&lt;&gt;"","CUPO LIBERADO",IF(N(I124)&lt;35,"NO ALCANZA EL PUNTAJE MÍNIMO",IF(COUNTIFS($B$76:B123,B124,$O$76:O123,"SELECCIONADO")&gt;=IFERROR(INDEX($G$7:$G$64,MATCH(B124,$A$7:$A$64,0)),0),"LISTA DE ESPERA",IF(AND(G124&lt;&gt;"Femenino",COUNTIFS($O$76:O123,"SELECCIONADO",$G$76:G123,"&lt;&gt;Femenino")&gt;=$D$71),"LISTA DE ESPERA (CONTADOR DE GÉNERO)","SELECCIONADO")))))</f>
        <v/>
      </c>
      <c r="P124" s="2"/>
      <c r="Q124" s="14"/>
    </row>
    <row r="125" spans="1:17" ht="13.2" x14ac:dyDescent="0.25">
      <c r="A125" s="2">
        <v>49</v>
      </c>
      <c r="B125" s="2"/>
      <c r="C125" s="2"/>
      <c r="D125" s="2"/>
      <c r="E125" s="2"/>
      <c r="F125" s="11" t="str">
        <f t="shared" si="8"/>
        <v/>
      </c>
      <c r="G125" s="2"/>
      <c r="H125" s="2"/>
      <c r="I125" s="2"/>
      <c r="J125" s="2"/>
      <c r="K125" s="2"/>
      <c r="L125" s="2"/>
      <c r="M125" s="2"/>
      <c r="N125" s="11" t="str">
        <f>IF(OR(B125="",M125&lt;&gt;"",I125="",N(I125)&lt;35),"",COUNTIFS($B$76:B124,B125,$M$76:M124,"",$I$76:I124,"&gt;=35")+1)</f>
        <v/>
      </c>
      <c r="O125" s="11" t="str">
        <f>IF(D125="","",IF(M125&lt;&gt;"","CUPO LIBERADO",IF(N(I125)&lt;35,"NO ALCANZA EL PUNTAJE MÍNIMO",IF(COUNTIFS($B$76:B124,B125,$O$76:O124,"SELECCIONADO")&gt;=IFERROR(INDEX($G$7:$G$64,MATCH(B125,$A$7:$A$64,0)),0),"LISTA DE ESPERA",IF(AND(G125&lt;&gt;"Femenino",COUNTIFS($O$76:O124,"SELECCIONADO",$G$76:G124,"&lt;&gt;Femenino")&gt;=$D$71),"LISTA DE ESPERA (CONTADOR DE GÉNERO)","SELECCIONADO")))))</f>
        <v/>
      </c>
      <c r="P125" s="2"/>
      <c r="Q125" s="14"/>
    </row>
    <row r="126" spans="1:17" ht="13.2" x14ac:dyDescent="0.25">
      <c r="A126" s="2">
        <v>50</v>
      </c>
      <c r="B126" s="2"/>
      <c r="C126" s="2"/>
      <c r="D126" s="2"/>
      <c r="E126" s="2"/>
      <c r="F126" s="11" t="str">
        <f t="shared" si="8"/>
        <v/>
      </c>
      <c r="G126" s="2"/>
      <c r="H126" s="2"/>
      <c r="I126" s="2"/>
      <c r="J126" s="2"/>
      <c r="K126" s="2"/>
      <c r="L126" s="2"/>
      <c r="M126" s="2"/>
      <c r="N126" s="11" t="str">
        <f>IF(OR(B126="",M126&lt;&gt;"",I126="",N(I126)&lt;35),"",COUNTIFS($B$76:B125,B126,$M$76:M125,"",$I$76:I125,"&gt;=35")+1)</f>
        <v/>
      </c>
      <c r="O126" s="11" t="str">
        <f>IF(D126="","",IF(M126&lt;&gt;"","CUPO LIBERADO",IF(N(I126)&lt;35,"NO ALCANZA EL PUNTAJE MÍNIMO",IF(COUNTIFS($B$76:B125,B126,$O$76:O125,"SELECCIONADO")&gt;=IFERROR(INDEX($G$7:$G$64,MATCH(B126,$A$7:$A$64,0)),0),"LISTA DE ESPERA",IF(AND(G126&lt;&gt;"Femenino",COUNTIFS($O$76:O125,"SELECCIONADO",$G$76:G125,"&lt;&gt;Femenino")&gt;=$D$71),"LISTA DE ESPERA (CONTADOR DE GÉNERO)","SELECCIONADO")))))</f>
        <v/>
      </c>
      <c r="P126" s="2"/>
      <c r="Q126" s="14"/>
    </row>
    <row r="127" spans="1:17" ht="13.2" x14ac:dyDescent="0.25">
      <c r="A127" s="2">
        <v>51</v>
      </c>
      <c r="B127" s="2"/>
      <c r="C127" s="2"/>
      <c r="D127" s="2"/>
      <c r="E127" s="2"/>
      <c r="F127" s="11" t="str">
        <f t="shared" si="8"/>
        <v/>
      </c>
      <c r="G127" s="2"/>
      <c r="H127" s="2"/>
      <c r="I127" s="2"/>
      <c r="J127" s="2"/>
      <c r="K127" s="2"/>
      <c r="L127" s="2"/>
      <c r="M127" s="2"/>
      <c r="N127" s="11" t="str">
        <f>IF(OR(B127="",M127&lt;&gt;"",I127="",N(I127)&lt;35),"",COUNTIFS($B$76:B126,B127,$M$76:M126,"",$I$76:I126,"&gt;=35")+1)</f>
        <v/>
      </c>
      <c r="O127" s="11" t="str">
        <f>IF(D127="","",IF(M127&lt;&gt;"","CUPO LIBERADO",IF(N(I127)&lt;35,"NO ALCANZA EL PUNTAJE MÍNIMO",IF(COUNTIFS($B$76:B126,B127,$O$76:O126,"SELECCIONADO")&gt;=IFERROR(INDEX($G$7:$G$64,MATCH(B127,$A$7:$A$64,0)),0),"LISTA DE ESPERA",IF(AND(G127&lt;&gt;"Femenino",COUNTIFS($O$76:O126,"SELECCIONADO",$G$76:G126,"&lt;&gt;Femenino")&gt;=$D$71),"LISTA DE ESPERA (CONTADOR DE GÉNERO)","SELECCIONADO")))))</f>
        <v/>
      </c>
      <c r="P127" s="2"/>
      <c r="Q127" s="14"/>
    </row>
    <row r="128" spans="1:17" ht="13.2" x14ac:dyDescent="0.25">
      <c r="A128" s="2">
        <v>52</v>
      </c>
      <c r="B128" s="2"/>
      <c r="C128" s="2"/>
      <c r="D128" s="2"/>
      <c r="E128" s="2"/>
      <c r="F128" s="11" t="str">
        <f t="shared" si="8"/>
        <v/>
      </c>
      <c r="G128" s="2"/>
      <c r="H128" s="2"/>
      <c r="I128" s="2"/>
      <c r="J128" s="2"/>
      <c r="K128" s="2"/>
      <c r="L128" s="2"/>
      <c r="M128" s="2"/>
      <c r="N128" s="11" t="str">
        <f>IF(OR(B128="",M128&lt;&gt;"",I128="",N(I128)&lt;35),"",COUNTIFS($B$76:B127,B128,$M$76:M127,"",$I$76:I127,"&gt;=35")+1)</f>
        <v/>
      </c>
      <c r="O128" s="11" t="str">
        <f>IF(D128="","",IF(M128&lt;&gt;"","CUPO LIBERADO",IF(N(I128)&lt;35,"NO ALCANZA EL PUNTAJE MÍNIMO",IF(COUNTIFS($B$76:B127,B128,$O$76:O127,"SELECCIONADO")&gt;=IFERROR(INDEX($G$7:$G$64,MATCH(B128,$A$7:$A$64,0)),0),"LISTA DE ESPERA",IF(AND(G128&lt;&gt;"Femenino",COUNTIFS($O$76:O127,"SELECCIONADO",$G$76:G127,"&lt;&gt;Femenino")&gt;=$D$71),"LISTA DE ESPERA (CONTADOR DE GÉNERO)","SELECCIONADO")))))</f>
        <v/>
      </c>
      <c r="P128" s="2"/>
      <c r="Q128" s="14"/>
    </row>
    <row r="129" spans="1:17" ht="13.2" x14ac:dyDescent="0.25">
      <c r="A129" s="2">
        <v>53</v>
      </c>
      <c r="B129" s="2"/>
      <c r="C129" s="2"/>
      <c r="D129" s="2"/>
      <c r="E129" s="2"/>
      <c r="F129" s="11" t="str">
        <f t="shared" si="8"/>
        <v/>
      </c>
      <c r="G129" s="2"/>
      <c r="H129" s="2"/>
      <c r="I129" s="2"/>
      <c r="J129" s="2"/>
      <c r="K129" s="2"/>
      <c r="L129" s="2"/>
      <c r="M129" s="2"/>
      <c r="N129" s="11" t="str">
        <f>IF(OR(B129="",M129&lt;&gt;"",I129="",N(I129)&lt;35),"",COUNTIFS($B$76:B128,B129,$M$76:M128,"",$I$76:I128,"&gt;=35")+1)</f>
        <v/>
      </c>
      <c r="O129" s="11" t="str">
        <f>IF(D129="","",IF(M129&lt;&gt;"","CUPO LIBERADO",IF(N(I129)&lt;35,"NO ALCANZA EL PUNTAJE MÍNIMO",IF(COUNTIFS($B$76:B128,B129,$O$76:O128,"SELECCIONADO")&gt;=IFERROR(INDEX($G$7:$G$64,MATCH(B129,$A$7:$A$64,0)),0),"LISTA DE ESPERA",IF(AND(G129&lt;&gt;"Femenino",COUNTIFS($O$76:O128,"SELECCIONADO",$G$76:G128,"&lt;&gt;Femenino")&gt;=$D$71),"LISTA DE ESPERA (CONTADOR DE GÉNERO)","SELECCIONADO")))))</f>
        <v/>
      </c>
      <c r="P129" s="2"/>
      <c r="Q129" s="14"/>
    </row>
    <row r="130" spans="1:17" ht="13.2" x14ac:dyDescent="0.25">
      <c r="A130" s="2">
        <v>54</v>
      </c>
      <c r="B130" s="2"/>
      <c r="C130" s="2"/>
      <c r="D130" s="2"/>
      <c r="E130" s="2"/>
      <c r="F130" s="11" t="str">
        <f t="shared" si="8"/>
        <v/>
      </c>
      <c r="G130" s="2"/>
      <c r="H130" s="2"/>
      <c r="I130" s="2"/>
      <c r="J130" s="2"/>
      <c r="K130" s="2"/>
      <c r="L130" s="2"/>
      <c r="M130" s="2"/>
      <c r="N130" s="11" t="str">
        <f>IF(OR(B130="",M130&lt;&gt;"",I130="",N(I130)&lt;35),"",COUNTIFS($B$76:B129,B130,$M$76:M129,"",$I$76:I129,"&gt;=35")+1)</f>
        <v/>
      </c>
      <c r="O130" s="11" t="str">
        <f>IF(D130="","",IF(M130&lt;&gt;"","CUPO LIBERADO",IF(N(I130)&lt;35,"NO ALCANZA EL PUNTAJE MÍNIMO",IF(COUNTIFS($B$76:B129,B130,$O$76:O129,"SELECCIONADO")&gt;=IFERROR(INDEX($G$7:$G$64,MATCH(B130,$A$7:$A$64,0)),0),"LISTA DE ESPERA",IF(AND(G130&lt;&gt;"Femenino",COUNTIFS($O$76:O129,"SELECCIONADO",$G$76:G129,"&lt;&gt;Femenino")&gt;=$D$71),"LISTA DE ESPERA (CONTADOR DE GÉNERO)","SELECCIONADO")))))</f>
        <v/>
      </c>
      <c r="P130" s="2"/>
      <c r="Q130" s="14"/>
    </row>
    <row r="131" spans="1:17" ht="13.2" x14ac:dyDescent="0.25">
      <c r="A131" s="2">
        <v>55</v>
      </c>
      <c r="B131" s="2"/>
      <c r="C131" s="2"/>
      <c r="D131" s="2"/>
      <c r="E131" s="2"/>
      <c r="F131" s="11" t="str">
        <f t="shared" si="8"/>
        <v/>
      </c>
      <c r="G131" s="2"/>
      <c r="H131" s="2"/>
      <c r="I131" s="2"/>
      <c r="J131" s="2"/>
      <c r="K131" s="2"/>
      <c r="L131" s="2"/>
      <c r="M131" s="2"/>
      <c r="N131" s="11" t="str">
        <f>IF(OR(B131="",M131&lt;&gt;"",I131="",N(I131)&lt;35),"",COUNTIFS($B$76:B130,B131,$M$76:M130,"",$I$76:I130,"&gt;=35")+1)</f>
        <v/>
      </c>
      <c r="O131" s="11" t="str">
        <f>IF(D131="","",IF(M131&lt;&gt;"","CUPO LIBERADO",IF(N(I131)&lt;35,"NO ALCANZA EL PUNTAJE MÍNIMO",IF(COUNTIFS($B$76:B130,B131,$O$76:O130,"SELECCIONADO")&gt;=IFERROR(INDEX($G$7:$G$64,MATCH(B131,$A$7:$A$64,0)),0),"LISTA DE ESPERA",IF(AND(G131&lt;&gt;"Femenino",COUNTIFS($O$76:O130,"SELECCIONADO",$G$76:G130,"&lt;&gt;Femenino")&gt;=$D$71),"LISTA DE ESPERA (CONTADOR DE GÉNERO)","SELECCIONADO")))))</f>
        <v/>
      </c>
      <c r="P131" s="2"/>
      <c r="Q131" s="14"/>
    </row>
    <row r="132" spans="1:17" ht="13.2" x14ac:dyDescent="0.25">
      <c r="A132" s="2">
        <v>56</v>
      </c>
      <c r="B132" s="2"/>
      <c r="C132" s="2"/>
      <c r="D132" s="2"/>
      <c r="E132" s="2"/>
      <c r="F132" s="11" t="str">
        <f t="shared" si="8"/>
        <v/>
      </c>
      <c r="G132" s="2"/>
      <c r="H132" s="2"/>
      <c r="I132" s="2"/>
      <c r="J132" s="2"/>
      <c r="K132" s="2"/>
      <c r="L132" s="2"/>
      <c r="M132" s="2"/>
      <c r="N132" s="11" t="str">
        <f>IF(OR(B132="",M132&lt;&gt;"",I132="",N(I132)&lt;35),"",COUNTIFS($B$76:B131,B132,$M$76:M131,"",$I$76:I131,"&gt;=35")+1)</f>
        <v/>
      </c>
      <c r="O132" s="11" t="str">
        <f>IF(D132="","",IF(M132&lt;&gt;"","CUPO LIBERADO",IF(N(I132)&lt;35,"NO ALCANZA EL PUNTAJE MÍNIMO",IF(COUNTIFS($B$76:B131,B132,$O$76:O131,"SELECCIONADO")&gt;=IFERROR(INDEX($G$7:$G$64,MATCH(B132,$A$7:$A$64,0)),0),"LISTA DE ESPERA",IF(AND(G132&lt;&gt;"Femenino",COUNTIFS($O$76:O131,"SELECCIONADO",$G$76:G131,"&lt;&gt;Femenino")&gt;=$D$71),"LISTA DE ESPERA (CONTADOR DE GÉNERO)","SELECCIONADO")))))</f>
        <v/>
      </c>
      <c r="P132" s="2"/>
      <c r="Q132" s="14"/>
    </row>
    <row r="133" spans="1:17" ht="13.2" x14ac:dyDescent="0.25">
      <c r="A133" s="2">
        <v>57</v>
      </c>
      <c r="B133" s="2"/>
      <c r="C133" s="2"/>
      <c r="D133" s="2"/>
      <c r="E133" s="2"/>
      <c r="F133" s="11" t="str">
        <f t="shared" si="8"/>
        <v/>
      </c>
      <c r="G133" s="2"/>
      <c r="H133" s="2"/>
      <c r="I133" s="2"/>
      <c r="J133" s="2"/>
      <c r="K133" s="2"/>
      <c r="L133" s="2"/>
      <c r="M133" s="2"/>
      <c r="N133" s="11" t="str">
        <f>IF(OR(B133="",M133&lt;&gt;"",I133="",N(I133)&lt;35),"",COUNTIFS($B$76:B132,B133,$M$76:M132,"",$I$76:I132,"&gt;=35")+1)</f>
        <v/>
      </c>
      <c r="O133" s="11" t="str">
        <f>IF(D133="","",IF(M133&lt;&gt;"","CUPO LIBERADO",IF(N(I133)&lt;35,"NO ALCANZA EL PUNTAJE MÍNIMO",IF(COUNTIFS($B$76:B132,B133,$O$76:O132,"SELECCIONADO")&gt;=IFERROR(INDEX($G$7:$G$64,MATCH(B133,$A$7:$A$64,0)),0),"LISTA DE ESPERA",IF(AND(G133&lt;&gt;"Femenino",COUNTIFS($O$76:O132,"SELECCIONADO",$G$76:G132,"&lt;&gt;Femenino")&gt;=$D$71),"LISTA DE ESPERA (CONTADOR DE GÉNERO)","SELECCIONADO")))))</f>
        <v/>
      </c>
      <c r="P133" s="2"/>
      <c r="Q133" s="14"/>
    </row>
    <row r="134" spans="1:17" ht="13.2" x14ac:dyDescent="0.25">
      <c r="A134" s="2">
        <v>58</v>
      </c>
      <c r="B134" s="2"/>
      <c r="C134" s="2"/>
      <c r="D134" s="2"/>
      <c r="E134" s="2"/>
      <c r="F134" s="11" t="str">
        <f t="shared" si="8"/>
        <v/>
      </c>
      <c r="G134" s="2"/>
      <c r="H134" s="2"/>
      <c r="I134" s="2"/>
      <c r="J134" s="2"/>
      <c r="K134" s="2"/>
      <c r="L134" s="2"/>
      <c r="M134" s="2"/>
      <c r="N134" s="11" t="str">
        <f>IF(OR(B134="",M134&lt;&gt;"",I134="",N(I134)&lt;35),"",COUNTIFS($B$76:B133,B134,$M$76:M133,"",$I$76:I133,"&gt;=35")+1)</f>
        <v/>
      </c>
      <c r="O134" s="11" t="str">
        <f>IF(D134="","",IF(M134&lt;&gt;"","CUPO LIBERADO",IF(N(I134)&lt;35,"NO ALCANZA EL PUNTAJE MÍNIMO",IF(COUNTIFS($B$76:B133,B134,$O$76:O133,"SELECCIONADO")&gt;=IFERROR(INDEX($G$7:$G$64,MATCH(B134,$A$7:$A$64,0)),0),"LISTA DE ESPERA",IF(AND(G134&lt;&gt;"Femenino",COUNTIFS($O$76:O133,"SELECCIONADO",$G$76:G133,"&lt;&gt;Femenino")&gt;=$D$71),"LISTA DE ESPERA (CONTADOR DE GÉNERO)","SELECCIONADO")))))</f>
        <v/>
      </c>
      <c r="P134" s="2"/>
      <c r="Q134" s="14"/>
    </row>
    <row r="135" spans="1:17" ht="13.2" x14ac:dyDescent="0.25">
      <c r="A135" s="2">
        <v>59</v>
      </c>
      <c r="B135" s="2"/>
      <c r="C135" s="2"/>
      <c r="D135" s="2"/>
      <c r="E135" s="2"/>
      <c r="F135" s="11" t="str">
        <f t="shared" si="8"/>
        <v/>
      </c>
      <c r="G135" s="2"/>
      <c r="H135" s="2"/>
      <c r="I135" s="2"/>
      <c r="J135" s="2"/>
      <c r="K135" s="2"/>
      <c r="L135" s="2"/>
      <c r="M135" s="2"/>
      <c r="N135" s="11" t="str">
        <f>IF(OR(B135="",M135&lt;&gt;"",I135="",N(I135)&lt;35),"",COUNTIFS($B$76:B134,B135,$M$76:M134,"",$I$76:I134,"&gt;=35")+1)</f>
        <v/>
      </c>
      <c r="O135" s="11" t="str">
        <f>IF(D135="","",IF(M135&lt;&gt;"","CUPO LIBERADO",IF(N(I135)&lt;35,"NO ALCANZA EL PUNTAJE MÍNIMO",IF(COUNTIFS($B$76:B134,B135,$O$76:O134,"SELECCIONADO")&gt;=IFERROR(INDEX($G$7:$G$64,MATCH(B135,$A$7:$A$64,0)),0),"LISTA DE ESPERA",IF(AND(G135&lt;&gt;"Femenino",COUNTIFS($O$76:O134,"SELECCIONADO",$G$76:G134,"&lt;&gt;Femenino")&gt;=$D$71),"LISTA DE ESPERA (CONTADOR DE GÉNERO)","SELECCIONADO")))))</f>
        <v/>
      </c>
      <c r="P135" s="2"/>
      <c r="Q135" s="14"/>
    </row>
    <row r="136" spans="1:17" ht="13.2" x14ac:dyDescent="0.25">
      <c r="A136" s="2">
        <v>60</v>
      </c>
      <c r="B136" s="2"/>
      <c r="C136" s="2"/>
      <c r="D136" s="2"/>
      <c r="E136" s="2"/>
      <c r="F136" s="11" t="str">
        <f t="shared" si="8"/>
        <v/>
      </c>
      <c r="G136" s="2"/>
      <c r="H136" s="2"/>
      <c r="I136" s="2"/>
      <c r="J136" s="2"/>
      <c r="K136" s="2"/>
      <c r="L136" s="2"/>
      <c r="M136" s="2"/>
      <c r="N136" s="11" t="str">
        <f>IF(OR(B136="",M136&lt;&gt;"",I136="",N(I136)&lt;35),"",COUNTIFS($B$76:B135,B136,$M$76:M135,"",$I$76:I135,"&gt;=35")+1)</f>
        <v/>
      </c>
      <c r="O136" s="11" t="str">
        <f>IF(D136="","",IF(M136&lt;&gt;"","CUPO LIBERADO",IF(N(I136)&lt;35,"NO ALCANZA EL PUNTAJE MÍNIMO",IF(COUNTIFS($B$76:B135,B136,$O$76:O135,"SELECCIONADO")&gt;=IFERROR(INDEX($G$7:$G$64,MATCH(B136,$A$7:$A$64,0)),0),"LISTA DE ESPERA",IF(AND(G136&lt;&gt;"Femenino",COUNTIFS($O$76:O135,"SELECCIONADO",$G$76:G135,"&lt;&gt;Femenino")&gt;=$D$71),"LISTA DE ESPERA (CONTADOR DE GÉNERO)","SELECCIONADO")))))</f>
        <v/>
      </c>
      <c r="P136" s="2"/>
      <c r="Q136" s="14"/>
    </row>
    <row r="137" spans="1:17" ht="13.2" x14ac:dyDescent="0.25">
      <c r="A137" s="2">
        <v>61</v>
      </c>
      <c r="B137" s="2"/>
      <c r="C137" s="2"/>
      <c r="D137" s="2"/>
      <c r="E137" s="2"/>
      <c r="F137" s="11" t="str">
        <f t="shared" si="8"/>
        <v/>
      </c>
      <c r="G137" s="2"/>
      <c r="H137" s="2"/>
      <c r="I137" s="2"/>
      <c r="J137" s="2"/>
      <c r="K137" s="2"/>
      <c r="L137" s="2"/>
      <c r="M137" s="2"/>
      <c r="N137" s="11" t="str">
        <f>IF(OR(B137="",M137&lt;&gt;"",I137="",N(I137)&lt;35),"",COUNTIFS($B$76:B136,B137,$M$76:M136,"",$I$76:I136,"&gt;=35")+1)</f>
        <v/>
      </c>
      <c r="O137" s="11" t="str">
        <f>IF(D137="","",IF(M137&lt;&gt;"","CUPO LIBERADO",IF(N(I137)&lt;35,"NO ALCANZA EL PUNTAJE MÍNIMO",IF(COUNTIFS($B$76:B136,B137,$O$76:O136,"SELECCIONADO")&gt;=IFERROR(INDEX($G$7:$G$64,MATCH(B137,$A$7:$A$64,0)),0),"LISTA DE ESPERA",IF(AND(G137&lt;&gt;"Femenino",COUNTIFS($O$76:O136,"SELECCIONADO",$G$76:G136,"&lt;&gt;Femenino")&gt;=$D$71),"LISTA DE ESPERA (CONTADOR DE GÉNERO)","SELECCIONADO")))))</f>
        <v/>
      </c>
      <c r="P137" s="2"/>
      <c r="Q137" s="14"/>
    </row>
    <row r="138" spans="1:17" ht="13.2" x14ac:dyDescent="0.25">
      <c r="A138" s="2">
        <v>62</v>
      </c>
      <c r="B138" s="2"/>
      <c r="C138" s="2"/>
      <c r="D138" s="2"/>
      <c r="E138" s="2"/>
      <c r="F138" s="11" t="str">
        <f t="shared" si="8"/>
        <v/>
      </c>
      <c r="G138" s="2"/>
      <c r="H138" s="2"/>
      <c r="I138" s="2"/>
      <c r="J138" s="2"/>
      <c r="K138" s="2"/>
      <c r="L138" s="2"/>
      <c r="M138" s="2"/>
      <c r="N138" s="11" t="str">
        <f>IF(OR(B138="",M138&lt;&gt;"",I138="",N(I138)&lt;35),"",COUNTIFS($B$76:B137,B138,$M$76:M137,"",$I$76:I137,"&gt;=35")+1)</f>
        <v/>
      </c>
      <c r="O138" s="11" t="str">
        <f>IF(D138="","",IF(M138&lt;&gt;"","CUPO LIBERADO",IF(N(I138)&lt;35,"NO ALCANZA EL PUNTAJE MÍNIMO",IF(COUNTIFS($B$76:B137,B138,$O$76:O137,"SELECCIONADO")&gt;=IFERROR(INDEX($G$7:$G$64,MATCH(B138,$A$7:$A$64,0)),0),"LISTA DE ESPERA",IF(AND(G138&lt;&gt;"Femenino",COUNTIFS($O$76:O137,"SELECCIONADO",$G$76:G137,"&lt;&gt;Femenino")&gt;=$D$71),"LISTA DE ESPERA (CONTADOR DE GÉNERO)","SELECCIONADO")))))</f>
        <v/>
      </c>
      <c r="P138" s="2"/>
      <c r="Q138" s="14"/>
    </row>
    <row r="139" spans="1:17" ht="13.2" x14ac:dyDescent="0.25">
      <c r="A139" s="2">
        <v>63</v>
      </c>
      <c r="B139" s="2"/>
      <c r="C139" s="2"/>
      <c r="D139" s="2"/>
      <c r="E139" s="2"/>
      <c r="F139" s="11" t="str">
        <f t="shared" si="8"/>
        <v/>
      </c>
      <c r="G139" s="2"/>
      <c r="H139" s="2"/>
      <c r="I139" s="2"/>
      <c r="J139" s="2"/>
      <c r="K139" s="2"/>
      <c r="L139" s="2"/>
      <c r="M139" s="2"/>
      <c r="N139" s="11" t="str">
        <f>IF(OR(B139="",M139&lt;&gt;"",I139="",N(I139)&lt;35),"",COUNTIFS($B$76:B138,B139,$M$76:M138,"",$I$76:I138,"&gt;=35")+1)</f>
        <v/>
      </c>
      <c r="O139" s="11" t="str">
        <f>IF(D139="","",IF(M139&lt;&gt;"","CUPO LIBERADO",IF(N(I139)&lt;35,"NO ALCANZA EL PUNTAJE MÍNIMO",IF(COUNTIFS($B$76:B138,B139,$O$76:O138,"SELECCIONADO")&gt;=IFERROR(INDEX($G$7:$G$64,MATCH(B139,$A$7:$A$64,0)),0),"LISTA DE ESPERA",IF(AND(G139&lt;&gt;"Femenino",COUNTIFS($O$76:O138,"SELECCIONADO",$G$76:G138,"&lt;&gt;Femenino")&gt;=$D$71),"LISTA DE ESPERA (CONTADOR DE GÉNERO)","SELECCIONADO")))))</f>
        <v/>
      </c>
      <c r="P139" s="2"/>
      <c r="Q139" s="14"/>
    </row>
    <row r="140" spans="1:17" ht="13.2" x14ac:dyDescent="0.25">
      <c r="A140" s="2">
        <v>64</v>
      </c>
      <c r="B140" s="2"/>
      <c r="C140" s="2"/>
      <c r="D140" s="2"/>
      <c r="E140" s="2"/>
      <c r="F140" s="11" t="str">
        <f t="shared" si="8"/>
        <v/>
      </c>
      <c r="G140" s="2"/>
      <c r="H140" s="2"/>
      <c r="I140" s="2"/>
      <c r="J140" s="2"/>
      <c r="K140" s="2"/>
      <c r="L140" s="2"/>
      <c r="M140" s="2"/>
      <c r="N140" s="11" t="str">
        <f>IF(OR(B140="",M140&lt;&gt;"",I140="",N(I140)&lt;35),"",COUNTIFS($B$76:B139,B140,$M$76:M139,"",$I$76:I139,"&gt;=35")+1)</f>
        <v/>
      </c>
      <c r="O140" s="11" t="str">
        <f>IF(D140="","",IF(M140&lt;&gt;"","CUPO LIBERADO",IF(N(I140)&lt;35,"NO ALCANZA EL PUNTAJE MÍNIMO",IF(COUNTIFS($B$76:B139,B140,$O$76:O139,"SELECCIONADO")&gt;=IFERROR(INDEX($G$7:$G$64,MATCH(B140,$A$7:$A$64,0)),0),"LISTA DE ESPERA",IF(AND(G140&lt;&gt;"Femenino",COUNTIFS($O$76:O139,"SELECCIONADO",$G$76:G139,"&lt;&gt;Femenino")&gt;=$D$71),"LISTA DE ESPERA (CONTADOR DE GÉNERO)","SELECCIONADO")))))</f>
        <v/>
      </c>
      <c r="P140" s="2"/>
      <c r="Q140" s="14"/>
    </row>
    <row r="141" spans="1:17" ht="13.2" x14ac:dyDescent="0.25">
      <c r="A141" s="2">
        <v>65</v>
      </c>
      <c r="B141" s="2"/>
      <c r="C141" s="2"/>
      <c r="D141" s="2"/>
      <c r="E141" s="2"/>
      <c r="F141" s="11" t="str">
        <f t="shared" ref="F141:F204" si="9">IF(B141="","",IFERROR(INDEX($B$7:$B$64,MATCH(B141,$A$7:$A$64,0))&amp;" · "&amp;INDEX($C$7:$C$64,MATCH(B141,$A$7:$A$64,0))&amp;" · "&amp;INDEX($E$7:$E$64,MATCH(B141,$A$7:$A$64,0)),"Llave no válida"))</f>
        <v/>
      </c>
      <c r="G141" s="2"/>
      <c r="H141" s="2"/>
      <c r="I141" s="2"/>
      <c r="J141" s="2"/>
      <c r="K141" s="2"/>
      <c r="L141" s="2"/>
      <c r="M141" s="2"/>
      <c r="N141" s="11" t="str">
        <f>IF(OR(B141="",M141&lt;&gt;"",I141="",N(I141)&lt;35),"",COUNTIFS($B$76:B140,B141,$M$76:M140,"",$I$76:I140,"&gt;=35")+1)</f>
        <v/>
      </c>
      <c r="O141" s="11" t="str">
        <f>IF(D141="","",IF(M141&lt;&gt;"","CUPO LIBERADO",IF(N(I141)&lt;35,"NO ALCANZA EL PUNTAJE MÍNIMO",IF(COUNTIFS($B$76:B140,B141,$O$76:O140,"SELECCIONADO")&gt;=IFERROR(INDEX($G$7:$G$64,MATCH(B141,$A$7:$A$64,0)),0),"LISTA DE ESPERA",IF(AND(G141&lt;&gt;"Femenino",COUNTIFS($O$76:O140,"SELECCIONADO",$G$76:G140,"&lt;&gt;Femenino")&gt;=$D$71),"LISTA DE ESPERA (CONTADOR DE GÉNERO)","SELECCIONADO")))))</f>
        <v/>
      </c>
      <c r="P141" s="2"/>
      <c r="Q141" s="14"/>
    </row>
    <row r="142" spans="1:17" ht="13.2" x14ac:dyDescent="0.25">
      <c r="A142" s="2">
        <v>66</v>
      </c>
      <c r="B142" s="2"/>
      <c r="C142" s="2"/>
      <c r="D142" s="2"/>
      <c r="E142" s="2"/>
      <c r="F142" s="11" t="str">
        <f t="shared" si="9"/>
        <v/>
      </c>
      <c r="G142" s="2"/>
      <c r="H142" s="2"/>
      <c r="I142" s="2"/>
      <c r="J142" s="2"/>
      <c r="K142" s="2"/>
      <c r="L142" s="2"/>
      <c r="M142" s="2"/>
      <c r="N142" s="11" t="str">
        <f>IF(OR(B142="",M142&lt;&gt;"",I142="",N(I142)&lt;35),"",COUNTIFS($B$76:B141,B142,$M$76:M141,"",$I$76:I141,"&gt;=35")+1)</f>
        <v/>
      </c>
      <c r="O142" s="11" t="str">
        <f>IF(D142="","",IF(M142&lt;&gt;"","CUPO LIBERADO",IF(N(I142)&lt;35,"NO ALCANZA EL PUNTAJE MÍNIMO",IF(COUNTIFS($B$76:B141,B142,$O$76:O141,"SELECCIONADO")&gt;=IFERROR(INDEX($G$7:$G$64,MATCH(B142,$A$7:$A$64,0)),0),"LISTA DE ESPERA",IF(AND(G142&lt;&gt;"Femenino",COUNTIFS($O$76:O141,"SELECCIONADO",$G$76:G141,"&lt;&gt;Femenino")&gt;=$D$71),"LISTA DE ESPERA (CONTADOR DE GÉNERO)","SELECCIONADO")))))</f>
        <v/>
      </c>
      <c r="P142" s="2"/>
      <c r="Q142" s="14"/>
    </row>
    <row r="143" spans="1:17" ht="13.2" x14ac:dyDescent="0.25">
      <c r="A143" s="2">
        <v>67</v>
      </c>
      <c r="B143" s="2"/>
      <c r="C143" s="2"/>
      <c r="D143" s="2"/>
      <c r="E143" s="2"/>
      <c r="F143" s="11" t="str">
        <f t="shared" si="9"/>
        <v/>
      </c>
      <c r="G143" s="2"/>
      <c r="H143" s="2"/>
      <c r="I143" s="2"/>
      <c r="J143" s="2"/>
      <c r="K143" s="2"/>
      <c r="L143" s="2"/>
      <c r="M143" s="2"/>
      <c r="N143" s="11" t="str">
        <f>IF(OR(B143="",M143&lt;&gt;"",I143="",N(I143)&lt;35),"",COUNTIFS($B$76:B142,B143,$M$76:M142,"",$I$76:I142,"&gt;=35")+1)</f>
        <v/>
      </c>
      <c r="O143" s="11" t="str">
        <f>IF(D143="","",IF(M143&lt;&gt;"","CUPO LIBERADO",IF(N(I143)&lt;35,"NO ALCANZA EL PUNTAJE MÍNIMO",IF(COUNTIFS($B$76:B142,B143,$O$76:O142,"SELECCIONADO")&gt;=IFERROR(INDEX($G$7:$G$64,MATCH(B143,$A$7:$A$64,0)),0),"LISTA DE ESPERA",IF(AND(G143&lt;&gt;"Femenino",COUNTIFS($O$76:O142,"SELECCIONADO",$G$76:G142,"&lt;&gt;Femenino")&gt;=$D$71),"LISTA DE ESPERA (CONTADOR DE GÉNERO)","SELECCIONADO")))))</f>
        <v/>
      </c>
      <c r="P143" s="2"/>
      <c r="Q143" s="14"/>
    </row>
    <row r="144" spans="1:17" ht="13.2" x14ac:dyDescent="0.25">
      <c r="A144" s="2">
        <v>68</v>
      </c>
      <c r="B144" s="2"/>
      <c r="C144" s="2"/>
      <c r="D144" s="2"/>
      <c r="E144" s="2"/>
      <c r="F144" s="11" t="str">
        <f t="shared" si="9"/>
        <v/>
      </c>
      <c r="G144" s="2"/>
      <c r="H144" s="2"/>
      <c r="I144" s="2"/>
      <c r="J144" s="2"/>
      <c r="K144" s="2"/>
      <c r="L144" s="2"/>
      <c r="M144" s="2"/>
      <c r="N144" s="11" t="str">
        <f>IF(OR(B144="",M144&lt;&gt;"",I144="",N(I144)&lt;35),"",COUNTIFS($B$76:B143,B144,$M$76:M143,"",$I$76:I143,"&gt;=35")+1)</f>
        <v/>
      </c>
      <c r="O144" s="11" t="str">
        <f>IF(D144="","",IF(M144&lt;&gt;"","CUPO LIBERADO",IF(N(I144)&lt;35,"NO ALCANZA EL PUNTAJE MÍNIMO",IF(COUNTIFS($B$76:B143,B144,$O$76:O143,"SELECCIONADO")&gt;=IFERROR(INDEX($G$7:$G$64,MATCH(B144,$A$7:$A$64,0)),0),"LISTA DE ESPERA",IF(AND(G144&lt;&gt;"Femenino",COUNTIFS($O$76:O143,"SELECCIONADO",$G$76:G143,"&lt;&gt;Femenino")&gt;=$D$71),"LISTA DE ESPERA (CONTADOR DE GÉNERO)","SELECCIONADO")))))</f>
        <v/>
      </c>
      <c r="P144" s="2"/>
      <c r="Q144" s="14"/>
    </row>
    <row r="145" spans="1:17" ht="13.2" x14ac:dyDescent="0.25">
      <c r="A145" s="2">
        <v>69</v>
      </c>
      <c r="B145" s="2"/>
      <c r="C145" s="2"/>
      <c r="D145" s="2"/>
      <c r="E145" s="2"/>
      <c r="F145" s="11" t="str">
        <f t="shared" si="9"/>
        <v/>
      </c>
      <c r="G145" s="2"/>
      <c r="H145" s="2"/>
      <c r="I145" s="2"/>
      <c r="J145" s="2"/>
      <c r="K145" s="2"/>
      <c r="L145" s="2"/>
      <c r="M145" s="2"/>
      <c r="N145" s="11" t="str">
        <f>IF(OR(B145="",M145&lt;&gt;"",I145="",N(I145)&lt;35),"",COUNTIFS($B$76:B144,B145,$M$76:M144,"",$I$76:I144,"&gt;=35")+1)</f>
        <v/>
      </c>
      <c r="O145" s="11" t="str">
        <f>IF(D145="","",IF(M145&lt;&gt;"","CUPO LIBERADO",IF(N(I145)&lt;35,"NO ALCANZA EL PUNTAJE MÍNIMO",IF(COUNTIFS($B$76:B144,B145,$O$76:O144,"SELECCIONADO")&gt;=IFERROR(INDEX($G$7:$G$64,MATCH(B145,$A$7:$A$64,0)),0),"LISTA DE ESPERA",IF(AND(G145&lt;&gt;"Femenino",COUNTIFS($O$76:O144,"SELECCIONADO",$G$76:G144,"&lt;&gt;Femenino")&gt;=$D$71),"LISTA DE ESPERA (CONTADOR DE GÉNERO)","SELECCIONADO")))))</f>
        <v/>
      </c>
      <c r="P145" s="2"/>
      <c r="Q145" s="14"/>
    </row>
    <row r="146" spans="1:17" ht="13.2" x14ac:dyDescent="0.25">
      <c r="A146" s="2">
        <v>70</v>
      </c>
      <c r="B146" s="2"/>
      <c r="C146" s="2"/>
      <c r="D146" s="2"/>
      <c r="E146" s="2"/>
      <c r="F146" s="11" t="str">
        <f t="shared" si="9"/>
        <v/>
      </c>
      <c r="G146" s="2"/>
      <c r="H146" s="2"/>
      <c r="I146" s="2"/>
      <c r="J146" s="2"/>
      <c r="K146" s="2"/>
      <c r="L146" s="2"/>
      <c r="M146" s="2"/>
      <c r="N146" s="11" t="str">
        <f>IF(OR(B146="",M146&lt;&gt;"",I146="",N(I146)&lt;35),"",COUNTIFS($B$76:B145,B146,$M$76:M145,"",$I$76:I145,"&gt;=35")+1)</f>
        <v/>
      </c>
      <c r="O146" s="11" t="str">
        <f>IF(D146="","",IF(M146&lt;&gt;"","CUPO LIBERADO",IF(N(I146)&lt;35,"NO ALCANZA EL PUNTAJE MÍNIMO",IF(COUNTIFS($B$76:B145,B146,$O$76:O145,"SELECCIONADO")&gt;=IFERROR(INDEX($G$7:$G$64,MATCH(B146,$A$7:$A$64,0)),0),"LISTA DE ESPERA",IF(AND(G146&lt;&gt;"Femenino",COUNTIFS($O$76:O145,"SELECCIONADO",$G$76:G145,"&lt;&gt;Femenino")&gt;=$D$71),"LISTA DE ESPERA (CONTADOR DE GÉNERO)","SELECCIONADO")))))</f>
        <v/>
      </c>
      <c r="P146" s="2"/>
      <c r="Q146" s="14"/>
    </row>
    <row r="147" spans="1:17" ht="13.2" x14ac:dyDescent="0.25">
      <c r="A147" s="2">
        <v>71</v>
      </c>
      <c r="B147" s="2"/>
      <c r="C147" s="2"/>
      <c r="D147" s="2"/>
      <c r="E147" s="2"/>
      <c r="F147" s="11" t="str">
        <f t="shared" si="9"/>
        <v/>
      </c>
      <c r="G147" s="2"/>
      <c r="H147" s="2"/>
      <c r="I147" s="2"/>
      <c r="J147" s="2"/>
      <c r="K147" s="2"/>
      <c r="L147" s="2"/>
      <c r="M147" s="2"/>
      <c r="N147" s="11" t="str">
        <f>IF(OR(B147="",M147&lt;&gt;"",I147="",N(I147)&lt;35),"",COUNTIFS($B$76:B146,B147,$M$76:M146,"",$I$76:I146,"&gt;=35")+1)</f>
        <v/>
      </c>
      <c r="O147" s="11" t="str">
        <f>IF(D147="","",IF(M147&lt;&gt;"","CUPO LIBERADO",IF(N(I147)&lt;35,"NO ALCANZA EL PUNTAJE MÍNIMO",IF(COUNTIFS($B$76:B146,B147,$O$76:O146,"SELECCIONADO")&gt;=IFERROR(INDEX($G$7:$G$64,MATCH(B147,$A$7:$A$64,0)),0),"LISTA DE ESPERA",IF(AND(G147&lt;&gt;"Femenino",COUNTIFS($O$76:O146,"SELECCIONADO",$G$76:G146,"&lt;&gt;Femenino")&gt;=$D$71),"LISTA DE ESPERA (CONTADOR DE GÉNERO)","SELECCIONADO")))))</f>
        <v/>
      </c>
      <c r="P147" s="2"/>
      <c r="Q147" s="14"/>
    </row>
    <row r="148" spans="1:17" ht="13.2" x14ac:dyDescent="0.25">
      <c r="A148" s="2">
        <v>72</v>
      </c>
      <c r="B148" s="2"/>
      <c r="C148" s="2"/>
      <c r="D148" s="2"/>
      <c r="E148" s="2"/>
      <c r="F148" s="11" t="str">
        <f t="shared" si="9"/>
        <v/>
      </c>
      <c r="G148" s="2"/>
      <c r="H148" s="2"/>
      <c r="I148" s="2"/>
      <c r="J148" s="2"/>
      <c r="K148" s="2"/>
      <c r="L148" s="2"/>
      <c r="M148" s="2"/>
      <c r="N148" s="11" t="str">
        <f>IF(OR(B148="",M148&lt;&gt;"",I148="",N(I148)&lt;35),"",COUNTIFS($B$76:B147,B148,$M$76:M147,"",$I$76:I147,"&gt;=35")+1)</f>
        <v/>
      </c>
      <c r="O148" s="11" t="str">
        <f>IF(D148="","",IF(M148&lt;&gt;"","CUPO LIBERADO",IF(N(I148)&lt;35,"NO ALCANZA EL PUNTAJE MÍNIMO",IF(COUNTIFS($B$76:B147,B148,$O$76:O147,"SELECCIONADO")&gt;=IFERROR(INDEX($G$7:$G$64,MATCH(B148,$A$7:$A$64,0)),0),"LISTA DE ESPERA",IF(AND(G148&lt;&gt;"Femenino",COUNTIFS($O$76:O147,"SELECCIONADO",$G$76:G147,"&lt;&gt;Femenino")&gt;=$D$71),"LISTA DE ESPERA (CONTADOR DE GÉNERO)","SELECCIONADO")))))</f>
        <v/>
      </c>
      <c r="P148" s="2"/>
      <c r="Q148" s="14"/>
    </row>
    <row r="149" spans="1:17" ht="13.2" x14ac:dyDescent="0.25">
      <c r="A149" s="2">
        <v>73</v>
      </c>
      <c r="B149" s="2"/>
      <c r="C149" s="2"/>
      <c r="D149" s="2"/>
      <c r="E149" s="2"/>
      <c r="F149" s="11" t="str">
        <f t="shared" si="9"/>
        <v/>
      </c>
      <c r="G149" s="2"/>
      <c r="H149" s="2"/>
      <c r="I149" s="2"/>
      <c r="J149" s="2"/>
      <c r="K149" s="2"/>
      <c r="L149" s="2"/>
      <c r="M149" s="2"/>
      <c r="N149" s="11" t="str">
        <f>IF(OR(B149="",M149&lt;&gt;"",I149="",N(I149)&lt;35),"",COUNTIFS($B$76:B148,B149,$M$76:M148,"",$I$76:I148,"&gt;=35")+1)</f>
        <v/>
      </c>
      <c r="O149" s="11" t="str">
        <f>IF(D149="","",IF(M149&lt;&gt;"","CUPO LIBERADO",IF(N(I149)&lt;35,"NO ALCANZA EL PUNTAJE MÍNIMO",IF(COUNTIFS($B$76:B148,B149,$O$76:O148,"SELECCIONADO")&gt;=IFERROR(INDEX($G$7:$G$64,MATCH(B149,$A$7:$A$64,0)),0),"LISTA DE ESPERA",IF(AND(G149&lt;&gt;"Femenino",COUNTIFS($O$76:O148,"SELECCIONADO",$G$76:G148,"&lt;&gt;Femenino")&gt;=$D$71),"LISTA DE ESPERA (CONTADOR DE GÉNERO)","SELECCIONADO")))))</f>
        <v/>
      </c>
      <c r="P149" s="2"/>
      <c r="Q149" s="14"/>
    </row>
    <row r="150" spans="1:17" ht="13.2" x14ac:dyDescent="0.25">
      <c r="A150" s="2">
        <v>74</v>
      </c>
      <c r="B150" s="2"/>
      <c r="C150" s="2"/>
      <c r="D150" s="2"/>
      <c r="E150" s="2"/>
      <c r="F150" s="11" t="str">
        <f t="shared" si="9"/>
        <v/>
      </c>
      <c r="G150" s="2"/>
      <c r="H150" s="2"/>
      <c r="I150" s="2"/>
      <c r="J150" s="2"/>
      <c r="K150" s="2"/>
      <c r="L150" s="2"/>
      <c r="M150" s="2"/>
      <c r="N150" s="11" t="str">
        <f>IF(OR(B150="",M150&lt;&gt;"",I150="",N(I150)&lt;35),"",COUNTIFS($B$76:B149,B150,$M$76:M149,"",$I$76:I149,"&gt;=35")+1)</f>
        <v/>
      </c>
      <c r="O150" s="11" t="str">
        <f>IF(D150="","",IF(M150&lt;&gt;"","CUPO LIBERADO",IF(N(I150)&lt;35,"NO ALCANZA EL PUNTAJE MÍNIMO",IF(COUNTIFS($B$76:B149,B150,$O$76:O149,"SELECCIONADO")&gt;=IFERROR(INDEX($G$7:$G$64,MATCH(B150,$A$7:$A$64,0)),0),"LISTA DE ESPERA",IF(AND(G150&lt;&gt;"Femenino",COUNTIFS($O$76:O149,"SELECCIONADO",$G$76:G149,"&lt;&gt;Femenino")&gt;=$D$71),"LISTA DE ESPERA (CONTADOR DE GÉNERO)","SELECCIONADO")))))</f>
        <v/>
      </c>
      <c r="P150" s="2"/>
      <c r="Q150" s="14"/>
    </row>
    <row r="151" spans="1:17" ht="13.2" x14ac:dyDescent="0.25">
      <c r="A151" s="2">
        <v>75</v>
      </c>
      <c r="B151" s="2"/>
      <c r="C151" s="2"/>
      <c r="D151" s="2"/>
      <c r="E151" s="2"/>
      <c r="F151" s="11" t="str">
        <f t="shared" si="9"/>
        <v/>
      </c>
      <c r="G151" s="2"/>
      <c r="H151" s="2"/>
      <c r="I151" s="2"/>
      <c r="J151" s="2"/>
      <c r="K151" s="2"/>
      <c r="L151" s="2"/>
      <c r="M151" s="2"/>
      <c r="N151" s="11" t="str">
        <f>IF(OR(B151="",M151&lt;&gt;"",I151="",N(I151)&lt;35),"",COUNTIFS($B$76:B150,B151,$M$76:M150,"",$I$76:I150,"&gt;=35")+1)</f>
        <v/>
      </c>
      <c r="O151" s="11" t="str">
        <f>IF(D151="","",IF(M151&lt;&gt;"","CUPO LIBERADO",IF(N(I151)&lt;35,"NO ALCANZA EL PUNTAJE MÍNIMO",IF(COUNTIFS($B$76:B150,B151,$O$76:O150,"SELECCIONADO")&gt;=IFERROR(INDEX($G$7:$G$64,MATCH(B151,$A$7:$A$64,0)),0),"LISTA DE ESPERA",IF(AND(G151&lt;&gt;"Femenino",COUNTIFS($O$76:O150,"SELECCIONADO",$G$76:G150,"&lt;&gt;Femenino")&gt;=$D$71),"LISTA DE ESPERA (CONTADOR DE GÉNERO)","SELECCIONADO")))))</f>
        <v/>
      </c>
      <c r="P151" s="2"/>
      <c r="Q151" s="14"/>
    </row>
    <row r="152" spans="1:17" ht="13.2" x14ac:dyDescent="0.25">
      <c r="A152" s="2">
        <v>76</v>
      </c>
      <c r="B152" s="2"/>
      <c r="C152" s="2"/>
      <c r="D152" s="2"/>
      <c r="E152" s="2"/>
      <c r="F152" s="11" t="str">
        <f t="shared" si="9"/>
        <v/>
      </c>
      <c r="G152" s="2"/>
      <c r="H152" s="2"/>
      <c r="I152" s="2"/>
      <c r="J152" s="2"/>
      <c r="K152" s="2"/>
      <c r="L152" s="2"/>
      <c r="M152" s="2"/>
      <c r="N152" s="11" t="str">
        <f>IF(OR(B152="",M152&lt;&gt;"",I152="",N(I152)&lt;35),"",COUNTIFS($B$76:B151,B152,$M$76:M151,"",$I$76:I151,"&gt;=35")+1)</f>
        <v/>
      </c>
      <c r="O152" s="11" t="str">
        <f>IF(D152="","",IF(M152&lt;&gt;"","CUPO LIBERADO",IF(N(I152)&lt;35,"NO ALCANZA EL PUNTAJE MÍNIMO",IF(COUNTIFS($B$76:B151,B152,$O$76:O151,"SELECCIONADO")&gt;=IFERROR(INDEX($G$7:$G$64,MATCH(B152,$A$7:$A$64,0)),0),"LISTA DE ESPERA",IF(AND(G152&lt;&gt;"Femenino",COUNTIFS($O$76:O151,"SELECCIONADO",$G$76:G151,"&lt;&gt;Femenino")&gt;=$D$71),"LISTA DE ESPERA (CONTADOR DE GÉNERO)","SELECCIONADO")))))</f>
        <v/>
      </c>
      <c r="P152" s="2"/>
      <c r="Q152" s="14"/>
    </row>
    <row r="153" spans="1:17" ht="13.2" x14ac:dyDescent="0.25">
      <c r="A153" s="2">
        <v>77</v>
      </c>
      <c r="B153" s="2"/>
      <c r="C153" s="2"/>
      <c r="D153" s="2"/>
      <c r="E153" s="2"/>
      <c r="F153" s="11" t="str">
        <f t="shared" si="9"/>
        <v/>
      </c>
      <c r="G153" s="2"/>
      <c r="H153" s="2"/>
      <c r="I153" s="2"/>
      <c r="J153" s="2"/>
      <c r="K153" s="2"/>
      <c r="L153" s="2"/>
      <c r="M153" s="2"/>
      <c r="N153" s="11" t="str">
        <f>IF(OR(B153="",M153&lt;&gt;"",I153="",N(I153)&lt;35),"",COUNTIFS($B$76:B152,B153,$M$76:M152,"",$I$76:I152,"&gt;=35")+1)</f>
        <v/>
      </c>
      <c r="O153" s="11" t="str">
        <f>IF(D153="","",IF(M153&lt;&gt;"","CUPO LIBERADO",IF(N(I153)&lt;35,"NO ALCANZA EL PUNTAJE MÍNIMO",IF(COUNTIFS($B$76:B152,B153,$O$76:O152,"SELECCIONADO")&gt;=IFERROR(INDEX($G$7:$G$64,MATCH(B153,$A$7:$A$64,0)),0),"LISTA DE ESPERA",IF(AND(G153&lt;&gt;"Femenino",COUNTIFS($O$76:O152,"SELECCIONADO",$G$76:G152,"&lt;&gt;Femenino")&gt;=$D$71),"LISTA DE ESPERA (CONTADOR DE GÉNERO)","SELECCIONADO")))))</f>
        <v/>
      </c>
      <c r="P153" s="2"/>
      <c r="Q153" s="14"/>
    </row>
    <row r="154" spans="1:17" ht="13.2" x14ac:dyDescent="0.25">
      <c r="A154" s="2">
        <v>78</v>
      </c>
      <c r="B154" s="2"/>
      <c r="C154" s="2"/>
      <c r="D154" s="2"/>
      <c r="E154" s="2"/>
      <c r="F154" s="11" t="str">
        <f t="shared" si="9"/>
        <v/>
      </c>
      <c r="G154" s="2"/>
      <c r="H154" s="2"/>
      <c r="I154" s="2"/>
      <c r="J154" s="2"/>
      <c r="K154" s="2"/>
      <c r="L154" s="2"/>
      <c r="M154" s="2"/>
      <c r="N154" s="11" t="str">
        <f>IF(OR(B154="",M154&lt;&gt;"",I154="",N(I154)&lt;35),"",COUNTIFS($B$76:B153,B154,$M$76:M153,"",$I$76:I153,"&gt;=35")+1)</f>
        <v/>
      </c>
      <c r="O154" s="11" t="str">
        <f>IF(D154="","",IF(M154&lt;&gt;"","CUPO LIBERADO",IF(N(I154)&lt;35,"NO ALCANZA EL PUNTAJE MÍNIMO",IF(COUNTIFS($B$76:B153,B154,$O$76:O153,"SELECCIONADO")&gt;=IFERROR(INDEX($G$7:$G$64,MATCH(B154,$A$7:$A$64,0)),0),"LISTA DE ESPERA",IF(AND(G154&lt;&gt;"Femenino",COUNTIFS($O$76:O153,"SELECCIONADO",$G$76:G153,"&lt;&gt;Femenino")&gt;=$D$71),"LISTA DE ESPERA (CONTADOR DE GÉNERO)","SELECCIONADO")))))</f>
        <v/>
      </c>
      <c r="P154" s="2"/>
      <c r="Q154" s="14"/>
    </row>
    <row r="155" spans="1:17" ht="13.2" x14ac:dyDescent="0.25">
      <c r="A155" s="2">
        <v>79</v>
      </c>
      <c r="B155" s="2"/>
      <c r="C155" s="2"/>
      <c r="D155" s="2"/>
      <c r="E155" s="2"/>
      <c r="F155" s="11" t="str">
        <f t="shared" si="9"/>
        <v/>
      </c>
      <c r="G155" s="2"/>
      <c r="H155" s="2"/>
      <c r="I155" s="2"/>
      <c r="J155" s="2"/>
      <c r="K155" s="2"/>
      <c r="L155" s="2"/>
      <c r="M155" s="2"/>
      <c r="N155" s="11" t="str">
        <f>IF(OR(B155="",M155&lt;&gt;"",I155="",N(I155)&lt;35),"",COUNTIFS($B$76:B154,B155,$M$76:M154,"",$I$76:I154,"&gt;=35")+1)</f>
        <v/>
      </c>
      <c r="O155" s="11" t="str">
        <f>IF(D155="","",IF(M155&lt;&gt;"","CUPO LIBERADO",IF(N(I155)&lt;35,"NO ALCANZA EL PUNTAJE MÍNIMO",IF(COUNTIFS($B$76:B154,B155,$O$76:O154,"SELECCIONADO")&gt;=IFERROR(INDEX($G$7:$G$64,MATCH(B155,$A$7:$A$64,0)),0),"LISTA DE ESPERA",IF(AND(G155&lt;&gt;"Femenino",COUNTIFS($O$76:O154,"SELECCIONADO",$G$76:G154,"&lt;&gt;Femenino")&gt;=$D$71),"LISTA DE ESPERA (CONTADOR DE GÉNERO)","SELECCIONADO")))))</f>
        <v/>
      </c>
      <c r="P155" s="2"/>
      <c r="Q155" s="14"/>
    </row>
    <row r="156" spans="1:17" ht="13.2" x14ac:dyDescent="0.25">
      <c r="A156" s="2">
        <v>80</v>
      </c>
      <c r="B156" s="2"/>
      <c r="C156" s="2"/>
      <c r="D156" s="2"/>
      <c r="E156" s="2"/>
      <c r="F156" s="11" t="str">
        <f t="shared" si="9"/>
        <v/>
      </c>
      <c r="G156" s="2"/>
      <c r="H156" s="2"/>
      <c r="I156" s="2"/>
      <c r="J156" s="2"/>
      <c r="K156" s="2"/>
      <c r="L156" s="2"/>
      <c r="M156" s="2"/>
      <c r="N156" s="11" t="str">
        <f>IF(OR(B156="",M156&lt;&gt;"",I156="",N(I156)&lt;35),"",COUNTIFS($B$76:B155,B156,$M$76:M155,"",$I$76:I155,"&gt;=35")+1)</f>
        <v/>
      </c>
      <c r="O156" s="11" t="str">
        <f>IF(D156="","",IF(M156&lt;&gt;"","CUPO LIBERADO",IF(N(I156)&lt;35,"NO ALCANZA EL PUNTAJE MÍNIMO",IF(COUNTIFS($B$76:B155,B156,$O$76:O155,"SELECCIONADO")&gt;=IFERROR(INDEX($G$7:$G$64,MATCH(B156,$A$7:$A$64,0)),0),"LISTA DE ESPERA",IF(AND(G156&lt;&gt;"Femenino",COUNTIFS($O$76:O155,"SELECCIONADO",$G$76:G155,"&lt;&gt;Femenino")&gt;=$D$71),"LISTA DE ESPERA (CONTADOR DE GÉNERO)","SELECCIONADO")))))</f>
        <v/>
      </c>
      <c r="P156" s="2"/>
      <c r="Q156" s="14"/>
    </row>
    <row r="157" spans="1:17" ht="13.2" x14ac:dyDescent="0.25">
      <c r="A157" s="2">
        <v>81</v>
      </c>
      <c r="B157" s="2"/>
      <c r="C157" s="2"/>
      <c r="D157" s="2"/>
      <c r="E157" s="2"/>
      <c r="F157" s="11" t="str">
        <f t="shared" si="9"/>
        <v/>
      </c>
      <c r="G157" s="2"/>
      <c r="H157" s="2"/>
      <c r="I157" s="2"/>
      <c r="J157" s="2"/>
      <c r="K157" s="2"/>
      <c r="L157" s="2"/>
      <c r="M157" s="2"/>
      <c r="N157" s="11" t="str">
        <f>IF(OR(B157="",M157&lt;&gt;"",I157="",N(I157)&lt;35),"",COUNTIFS($B$76:B156,B157,$M$76:M156,"",$I$76:I156,"&gt;=35")+1)</f>
        <v/>
      </c>
      <c r="O157" s="11" t="str">
        <f>IF(D157="","",IF(M157&lt;&gt;"","CUPO LIBERADO",IF(N(I157)&lt;35,"NO ALCANZA EL PUNTAJE MÍNIMO",IF(COUNTIFS($B$76:B156,B157,$O$76:O156,"SELECCIONADO")&gt;=IFERROR(INDEX($G$7:$G$64,MATCH(B157,$A$7:$A$64,0)),0),"LISTA DE ESPERA",IF(AND(G157&lt;&gt;"Femenino",COUNTIFS($O$76:O156,"SELECCIONADO",$G$76:G156,"&lt;&gt;Femenino")&gt;=$D$71),"LISTA DE ESPERA (CONTADOR DE GÉNERO)","SELECCIONADO")))))</f>
        <v/>
      </c>
      <c r="P157" s="2"/>
      <c r="Q157" s="14"/>
    </row>
    <row r="158" spans="1:17" ht="13.2" x14ac:dyDescent="0.25">
      <c r="A158" s="2">
        <v>82</v>
      </c>
      <c r="B158" s="2"/>
      <c r="C158" s="2"/>
      <c r="D158" s="2"/>
      <c r="E158" s="2"/>
      <c r="F158" s="11" t="str">
        <f t="shared" si="9"/>
        <v/>
      </c>
      <c r="G158" s="2"/>
      <c r="H158" s="2"/>
      <c r="I158" s="2"/>
      <c r="J158" s="2"/>
      <c r="K158" s="2"/>
      <c r="L158" s="2"/>
      <c r="M158" s="2"/>
      <c r="N158" s="11" t="str">
        <f>IF(OR(B158="",M158&lt;&gt;"",I158="",N(I158)&lt;35),"",COUNTIFS($B$76:B157,B158,$M$76:M157,"",$I$76:I157,"&gt;=35")+1)</f>
        <v/>
      </c>
      <c r="O158" s="11" t="str">
        <f>IF(D158="","",IF(M158&lt;&gt;"","CUPO LIBERADO",IF(N(I158)&lt;35,"NO ALCANZA EL PUNTAJE MÍNIMO",IF(COUNTIFS($B$76:B157,B158,$O$76:O157,"SELECCIONADO")&gt;=IFERROR(INDEX($G$7:$G$64,MATCH(B158,$A$7:$A$64,0)),0),"LISTA DE ESPERA",IF(AND(G158&lt;&gt;"Femenino",COUNTIFS($O$76:O157,"SELECCIONADO",$G$76:G157,"&lt;&gt;Femenino")&gt;=$D$71),"LISTA DE ESPERA (CONTADOR DE GÉNERO)","SELECCIONADO")))))</f>
        <v/>
      </c>
      <c r="P158" s="2"/>
      <c r="Q158" s="14"/>
    </row>
    <row r="159" spans="1:17" ht="13.2" x14ac:dyDescent="0.25">
      <c r="A159" s="2">
        <v>83</v>
      </c>
      <c r="B159" s="2"/>
      <c r="C159" s="2"/>
      <c r="D159" s="2"/>
      <c r="E159" s="2"/>
      <c r="F159" s="11" t="str">
        <f t="shared" si="9"/>
        <v/>
      </c>
      <c r="G159" s="2"/>
      <c r="H159" s="2"/>
      <c r="I159" s="2"/>
      <c r="J159" s="2"/>
      <c r="K159" s="2"/>
      <c r="L159" s="2"/>
      <c r="M159" s="2"/>
      <c r="N159" s="11" t="str">
        <f>IF(OR(B159="",M159&lt;&gt;"",I159="",N(I159)&lt;35),"",COUNTIFS($B$76:B158,B159,$M$76:M158,"",$I$76:I158,"&gt;=35")+1)</f>
        <v/>
      </c>
      <c r="O159" s="11" t="str">
        <f>IF(D159="","",IF(M159&lt;&gt;"","CUPO LIBERADO",IF(N(I159)&lt;35,"NO ALCANZA EL PUNTAJE MÍNIMO",IF(COUNTIFS($B$76:B158,B159,$O$76:O158,"SELECCIONADO")&gt;=IFERROR(INDEX($G$7:$G$64,MATCH(B159,$A$7:$A$64,0)),0),"LISTA DE ESPERA",IF(AND(G159&lt;&gt;"Femenino",COUNTIFS($O$76:O158,"SELECCIONADO",$G$76:G158,"&lt;&gt;Femenino")&gt;=$D$71),"LISTA DE ESPERA (CONTADOR DE GÉNERO)","SELECCIONADO")))))</f>
        <v/>
      </c>
      <c r="P159" s="2"/>
      <c r="Q159" s="14"/>
    </row>
    <row r="160" spans="1:17" ht="13.2" x14ac:dyDescent="0.25">
      <c r="A160" s="2">
        <v>84</v>
      </c>
      <c r="B160" s="2"/>
      <c r="C160" s="2"/>
      <c r="D160" s="2"/>
      <c r="E160" s="2"/>
      <c r="F160" s="11" t="str">
        <f t="shared" si="9"/>
        <v/>
      </c>
      <c r="G160" s="2"/>
      <c r="H160" s="2"/>
      <c r="I160" s="2"/>
      <c r="J160" s="2"/>
      <c r="K160" s="2"/>
      <c r="L160" s="2"/>
      <c r="M160" s="2"/>
      <c r="N160" s="11" t="str">
        <f>IF(OR(B160="",M160&lt;&gt;"",I160="",N(I160)&lt;35),"",COUNTIFS($B$76:B159,B160,$M$76:M159,"",$I$76:I159,"&gt;=35")+1)</f>
        <v/>
      </c>
      <c r="O160" s="11" t="str">
        <f>IF(D160="","",IF(M160&lt;&gt;"","CUPO LIBERADO",IF(N(I160)&lt;35,"NO ALCANZA EL PUNTAJE MÍNIMO",IF(COUNTIFS($B$76:B159,B160,$O$76:O159,"SELECCIONADO")&gt;=IFERROR(INDEX($G$7:$G$64,MATCH(B160,$A$7:$A$64,0)),0),"LISTA DE ESPERA",IF(AND(G160&lt;&gt;"Femenino",COUNTIFS($O$76:O159,"SELECCIONADO",$G$76:G159,"&lt;&gt;Femenino")&gt;=$D$71),"LISTA DE ESPERA (CONTADOR DE GÉNERO)","SELECCIONADO")))))</f>
        <v/>
      </c>
      <c r="P160" s="2"/>
      <c r="Q160" s="14"/>
    </row>
    <row r="161" spans="1:17" ht="13.2" x14ac:dyDescent="0.25">
      <c r="A161" s="2">
        <v>85</v>
      </c>
      <c r="B161" s="2"/>
      <c r="C161" s="2"/>
      <c r="D161" s="2"/>
      <c r="E161" s="2"/>
      <c r="F161" s="11" t="str">
        <f t="shared" si="9"/>
        <v/>
      </c>
      <c r="G161" s="2"/>
      <c r="H161" s="2"/>
      <c r="I161" s="2"/>
      <c r="J161" s="2"/>
      <c r="K161" s="2"/>
      <c r="L161" s="2"/>
      <c r="M161" s="2"/>
      <c r="N161" s="11" t="str">
        <f>IF(OR(B161="",M161&lt;&gt;"",I161="",N(I161)&lt;35),"",COUNTIFS($B$76:B160,B161,$M$76:M160,"",$I$76:I160,"&gt;=35")+1)</f>
        <v/>
      </c>
      <c r="O161" s="11" t="str">
        <f>IF(D161="","",IF(M161&lt;&gt;"","CUPO LIBERADO",IF(N(I161)&lt;35,"NO ALCANZA EL PUNTAJE MÍNIMO",IF(COUNTIFS($B$76:B160,B161,$O$76:O160,"SELECCIONADO")&gt;=IFERROR(INDEX($G$7:$G$64,MATCH(B161,$A$7:$A$64,0)),0),"LISTA DE ESPERA",IF(AND(G161&lt;&gt;"Femenino",COUNTIFS($O$76:O160,"SELECCIONADO",$G$76:G160,"&lt;&gt;Femenino")&gt;=$D$71),"LISTA DE ESPERA (CONTADOR DE GÉNERO)","SELECCIONADO")))))</f>
        <v/>
      </c>
      <c r="P161" s="2"/>
      <c r="Q161" s="14"/>
    </row>
    <row r="162" spans="1:17" ht="13.2" x14ac:dyDescent="0.25">
      <c r="A162" s="2">
        <v>86</v>
      </c>
      <c r="B162" s="2"/>
      <c r="C162" s="2"/>
      <c r="D162" s="2"/>
      <c r="E162" s="2"/>
      <c r="F162" s="11" t="str">
        <f t="shared" si="9"/>
        <v/>
      </c>
      <c r="G162" s="2"/>
      <c r="H162" s="2"/>
      <c r="I162" s="2"/>
      <c r="J162" s="2"/>
      <c r="K162" s="2"/>
      <c r="L162" s="2"/>
      <c r="M162" s="2"/>
      <c r="N162" s="11" t="str">
        <f>IF(OR(B162="",M162&lt;&gt;"",I162="",N(I162)&lt;35),"",COUNTIFS($B$76:B161,B162,$M$76:M161,"",$I$76:I161,"&gt;=35")+1)</f>
        <v/>
      </c>
      <c r="O162" s="11" t="str">
        <f>IF(D162="","",IF(M162&lt;&gt;"","CUPO LIBERADO",IF(N(I162)&lt;35,"NO ALCANZA EL PUNTAJE MÍNIMO",IF(COUNTIFS($B$76:B161,B162,$O$76:O161,"SELECCIONADO")&gt;=IFERROR(INDEX($G$7:$G$64,MATCH(B162,$A$7:$A$64,0)),0),"LISTA DE ESPERA",IF(AND(G162&lt;&gt;"Femenino",COUNTIFS($O$76:O161,"SELECCIONADO",$G$76:G161,"&lt;&gt;Femenino")&gt;=$D$71),"LISTA DE ESPERA (CONTADOR DE GÉNERO)","SELECCIONADO")))))</f>
        <v/>
      </c>
      <c r="P162" s="2"/>
      <c r="Q162" s="14"/>
    </row>
    <row r="163" spans="1:17" ht="13.2" x14ac:dyDescent="0.25">
      <c r="A163" s="2">
        <v>87</v>
      </c>
      <c r="B163" s="2"/>
      <c r="C163" s="2"/>
      <c r="D163" s="2"/>
      <c r="E163" s="2"/>
      <c r="F163" s="11" t="str">
        <f t="shared" si="9"/>
        <v/>
      </c>
      <c r="G163" s="2"/>
      <c r="H163" s="2"/>
      <c r="I163" s="2"/>
      <c r="J163" s="2"/>
      <c r="K163" s="2"/>
      <c r="L163" s="2"/>
      <c r="M163" s="2"/>
      <c r="N163" s="11" t="str">
        <f>IF(OR(B163="",M163&lt;&gt;"",I163="",N(I163)&lt;35),"",COUNTIFS($B$76:B162,B163,$M$76:M162,"",$I$76:I162,"&gt;=35")+1)</f>
        <v/>
      </c>
      <c r="O163" s="11" t="str">
        <f>IF(D163="","",IF(M163&lt;&gt;"","CUPO LIBERADO",IF(N(I163)&lt;35,"NO ALCANZA EL PUNTAJE MÍNIMO",IF(COUNTIFS($B$76:B162,B163,$O$76:O162,"SELECCIONADO")&gt;=IFERROR(INDEX($G$7:$G$64,MATCH(B163,$A$7:$A$64,0)),0),"LISTA DE ESPERA",IF(AND(G163&lt;&gt;"Femenino",COUNTIFS($O$76:O162,"SELECCIONADO",$G$76:G162,"&lt;&gt;Femenino")&gt;=$D$71),"LISTA DE ESPERA (CONTADOR DE GÉNERO)","SELECCIONADO")))))</f>
        <v/>
      </c>
      <c r="P163" s="2"/>
      <c r="Q163" s="14"/>
    </row>
    <row r="164" spans="1:17" ht="13.2" x14ac:dyDescent="0.25">
      <c r="A164" s="2">
        <v>88</v>
      </c>
      <c r="B164" s="2"/>
      <c r="C164" s="2"/>
      <c r="D164" s="2"/>
      <c r="E164" s="2"/>
      <c r="F164" s="11" t="str">
        <f t="shared" si="9"/>
        <v/>
      </c>
      <c r="G164" s="2"/>
      <c r="H164" s="2"/>
      <c r="I164" s="2"/>
      <c r="J164" s="2"/>
      <c r="K164" s="2"/>
      <c r="L164" s="2"/>
      <c r="M164" s="2"/>
      <c r="N164" s="11" t="str">
        <f>IF(OR(B164="",M164&lt;&gt;"",I164="",N(I164)&lt;35),"",COUNTIFS($B$76:B163,B164,$M$76:M163,"",$I$76:I163,"&gt;=35")+1)</f>
        <v/>
      </c>
      <c r="O164" s="11" t="str">
        <f>IF(D164="","",IF(M164&lt;&gt;"","CUPO LIBERADO",IF(N(I164)&lt;35,"NO ALCANZA EL PUNTAJE MÍNIMO",IF(COUNTIFS($B$76:B163,B164,$O$76:O163,"SELECCIONADO")&gt;=IFERROR(INDEX($G$7:$G$64,MATCH(B164,$A$7:$A$64,0)),0),"LISTA DE ESPERA",IF(AND(G164&lt;&gt;"Femenino",COUNTIFS($O$76:O163,"SELECCIONADO",$G$76:G163,"&lt;&gt;Femenino")&gt;=$D$71),"LISTA DE ESPERA (CONTADOR DE GÉNERO)","SELECCIONADO")))))</f>
        <v/>
      </c>
      <c r="P164" s="2"/>
      <c r="Q164" s="14"/>
    </row>
    <row r="165" spans="1:17" ht="13.2" x14ac:dyDescent="0.25">
      <c r="A165" s="2">
        <v>89</v>
      </c>
      <c r="B165" s="2"/>
      <c r="C165" s="2"/>
      <c r="D165" s="2"/>
      <c r="E165" s="2"/>
      <c r="F165" s="11" t="str">
        <f t="shared" si="9"/>
        <v/>
      </c>
      <c r="G165" s="2"/>
      <c r="H165" s="2"/>
      <c r="I165" s="2"/>
      <c r="J165" s="2"/>
      <c r="K165" s="2"/>
      <c r="L165" s="2"/>
      <c r="M165" s="2"/>
      <c r="N165" s="11" t="str">
        <f>IF(OR(B165="",M165&lt;&gt;"",I165="",N(I165)&lt;35),"",COUNTIFS($B$76:B164,B165,$M$76:M164,"",$I$76:I164,"&gt;=35")+1)</f>
        <v/>
      </c>
      <c r="O165" s="11" t="str">
        <f>IF(D165="","",IF(M165&lt;&gt;"","CUPO LIBERADO",IF(N(I165)&lt;35,"NO ALCANZA EL PUNTAJE MÍNIMO",IF(COUNTIFS($B$76:B164,B165,$O$76:O164,"SELECCIONADO")&gt;=IFERROR(INDEX($G$7:$G$64,MATCH(B165,$A$7:$A$64,0)),0),"LISTA DE ESPERA",IF(AND(G165&lt;&gt;"Femenino",COUNTIFS($O$76:O164,"SELECCIONADO",$G$76:G164,"&lt;&gt;Femenino")&gt;=$D$71),"LISTA DE ESPERA (CONTADOR DE GÉNERO)","SELECCIONADO")))))</f>
        <v/>
      </c>
      <c r="P165" s="2"/>
      <c r="Q165" s="14"/>
    </row>
    <row r="166" spans="1:17" ht="13.2" x14ac:dyDescent="0.25">
      <c r="A166" s="2">
        <v>90</v>
      </c>
      <c r="B166" s="2"/>
      <c r="C166" s="2"/>
      <c r="D166" s="2"/>
      <c r="E166" s="2"/>
      <c r="F166" s="11" t="str">
        <f t="shared" si="9"/>
        <v/>
      </c>
      <c r="G166" s="2"/>
      <c r="H166" s="2"/>
      <c r="I166" s="2"/>
      <c r="J166" s="2"/>
      <c r="K166" s="2"/>
      <c r="L166" s="2"/>
      <c r="M166" s="2"/>
      <c r="N166" s="11" t="str">
        <f>IF(OR(B166="",M166&lt;&gt;"",I166="",N(I166)&lt;35),"",COUNTIFS($B$76:B165,B166,$M$76:M165,"",$I$76:I165,"&gt;=35")+1)</f>
        <v/>
      </c>
      <c r="O166" s="11" t="str">
        <f>IF(D166="","",IF(M166&lt;&gt;"","CUPO LIBERADO",IF(N(I166)&lt;35,"NO ALCANZA EL PUNTAJE MÍNIMO",IF(COUNTIFS($B$76:B165,B166,$O$76:O165,"SELECCIONADO")&gt;=IFERROR(INDEX($G$7:$G$64,MATCH(B166,$A$7:$A$64,0)),0),"LISTA DE ESPERA",IF(AND(G166&lt;&gt;"Femenino",COUNTIFS($O$76:O165,"SELECCIONADO",$G$76:G165,"&lt;&gt;Femenino")&gt;=$D$71),"LISTA DE ESPERA (CONTADOR DE GÉNERO)","SELECCIONADO")))))</f>
        <v/>
      </c>
      <c r="P166" s="2"/>
      <c r="Q166" s="14"/>
    </row>
    <row r="167" spans="1:17" ht="13.2" x14ac:dyDescent="0.25">
      <c r="A167" s="2">
        <v>91</v>
      </c>
      <c r="B167" s="2"/>
      <c r="C167" s="2"/>
      <c r="D167" s="2"/>
      <c r="E167" s="2"/>
      <c r="F167" s="11" t="str">
        <f t="shared" si="9"/>
        <v/>
      </c>
      <c r="G167" s="2"/>
      <c r="H167" s="2"/>
      <c r="I167" s="2"/>
      <c r="J167" s="2"/>
      <c r="K167" s="2"/>
      <c r="L167" s="2"/>
      <c r="M167" s="2"/>
      <c r="N167" s="11" t="str">
        <f>IF(OR(B167="",M167&lt;&gt;"",I167="",N(I167)&lt;35),"",COUNTIFS($B$76:B166,B167,$M$76:M166,"",$I$76:I166,"&gt;=35")+1)</f>
        <v/>
      </c>
      <c r="O167" s="11" t="str">
        <f>IF(D167="","",IF(M167&lt;&gt;"","CUPO LIBERADO",IF(N(I167)&lt;35,"NO ALCANZA EL PUNTAJE MÍNIMO",IF(COUNTIFS($B$76:B166,B167,$O$76:O166,"SELECCIONADO")&gt;=IFERROR(INDEX($G$7:$G$64,MATCH(B167,$A$7:$A$64,0)),0),"LISTA DE ESPERA",IF(AND(G167&lt;&gt;"Femenino",COUNTIFS($O$76:O166,"SELECCIONADO",$G$76:G166,"&lt;&gt;Femenino")&gt;=$D$71),"LISTA DE ESPERA (CONTADOR DE GÉNERO)","SELECCIONADO")))))</f>
        <v/>
      </c>
      <c r="P167" s="2"/>
      <c r="Q167" s="14"/>
    </row>
    <row r="168" spans="1:17" ht="13.2" x14ac:dyDescent="0.25">
      <c r="A168" s="2">
        <v>92</v>
      </c>
      <c r="B168" s="2"/>
      <c r="C168" s="2"/>
      <c r="D168" s="2"/>
      <c r="E168" s="2"/>
      <c r="F168" s="11" t="str">
        <f t="shared" si="9"/>
        <v/>
      </c>
      <c r="G168" s="2"/>
      <c r="H168" s="2"/>
      <c r="I168" s="2"/>
      <c r="J168" s="2"/>
      <c r="K168" s="2"/>
      <c r="L168" s="2"/>
      <c r="M168" s="2"/>
      <c r="N168" s="11" t="str">
        <f>IF(OR(B168="",M168&lt;&gt;"",I168="",N(I168)&lt;35),"",COUNTIFS($B$76:B167,B168,$M$76:M167,"",$I$76:I167,"&gt;=35")+1)</f>
        <v/>
      </c>
      <c r="O168" s="11" t="str">
        <f>IF(D168="","",IF(M168&lt;&gt;"","CUPO LIBERADO",IF(N(I168)&lt;35,"NO ALCANZA EL PUNTAJE MÍNIMO",IF(COUNTIFS($B$76:B167,B168,$O$76:O167,"SELECCIONADO")&gt;=IFERROR(INDEX($G$7:$G$64,MATCH(B168,$A$7:$A$64,0)),0),"LISTA DE ESPERA",IF(AND(G168&lt;&gt;"Femenino",COUNTIFS($O$76:O167,"SELECCIONADO",$G$76:G167,"&lt;&gt;Femenino")&gt;=$D$71),"LISTA DE ESPERA (CONTADOR DE GÉNERO)","SELECCIONADO")))))</f>
        <v/>
      </c>
      <c r="P168" s="2"/>
      <c r="Q168" s="14"/>
    </row>
    <row r="169" spans="1:17" ht="13.2" x14ac:dyDescent="0.25">
      <c r="A169" s="2">
        <v>93</v>
      </c>
      <c r="B169" s="2"/>
      <c r="C169" s="2"/>
      <c r="D169" s="2"/>
      <c r="E169" s="2"/>
      <c r="F169" s="11" t="str">
        <f t="shared" si="9"/>
        <v/>
      </c>
      <c r="G169" s="2"/>
      <c r="H169" s="2"/>
      <c r="I169" s="2"/>
      <c r="J169" s="2"/>
      <c r="K169" s="2"/>
      <c r="L169" s="2"/>
      <c r="M169" s="2"/>
      <c r="N169" s="11" t="str">
        <f>IF(OR(B169="",M169&lt;&gt;"",I169="",N(I169)&lt;35),"",COUNTIFS($B$76:B168,B169,$M$76:M168,"",$I$76:I168,"&gt;=35")+1)</f>
        <v/>
      </c>
      <c r="O169" s="11" t="str">
        <f>IF(D169="","",IF(M169&lt;&gt;"","CUPO LIBERADO",IF(N(I169)&lt;35,"NO ALCANZA EL PUNTAJE MÍNIMO",IF(COUNTIFS($B$76:B168,B169,$O$76:O168,"SELECCIONADO")&gt;=IFERROR(INDEX($G$7:$G$64,MATCH(B169,$A$7:$A$64,0)),0),"LISTA DE ESPERA",IF(AND(G169&lt;&gt;"Femenino",COUNTIFS($O$76:O168,"SELECCIONADO",$G$76:G168,"&lt;&gt;Femenino")&gt;=$D$71),"LISTA DE ESPERA (CONTADOR DE GÉNERO)","SELECCIONADO")))))</f>
        <v/>
      </c>
      <c r="P169" s="2"/>
      <c r="Q169" s="14"/>
    </row>
    <row r="170" spans="1:17" ht="13.2" x14ac:dyDescent="0.25">
      <c r="A170" s="2">
        <v>94</v>
      </c>
      <c r="B170" s="2"/>
      <c r="C170" s="2"/>
      <c r="D170" s="2"/>
      <c r="E170" s="2"/>
      <c r="F170" s="11" t="str">
        <f t="shared" si="9"/>
        <v/>
      </c>
      <c r="G170" s="2"/>
      <c r="H170" s="2"/>
      <c r="I170" s="2"/>
      <c r="J170" s="2"/>
      <c r="K170" s="2"/>
      <c r="L170" s="2"/>
      <c r="M170" s="2"/>
      <c r="N170" s="11" t="str">
        <f>IF(OR(B170="",M170&lt;&gt;"",I170="",N(I170)&lt;35),"",COUNTIFS($B$76:B169,B170,$M$76:M169,"",$I$76:I169,"&gt;=35")+1)</f>
        <v/>
      </c>
      <c r="O170" s="11" t="str">
        <f>IF(D170="","",IF(M170&lt;&gt;"","CUPO LIBERADO",IF(N(I170)&lt;35,"NO ALCANZA EL PUNTAJE MÍNIMO",IF(COUNTIFS($B$76:B169,B170,$O$76:O169,"SELECCIONADO")&gt;=IFERROR(INDEX($G$7:$G$64,MATCH(B170,$A$7:$A$64,0)),0),"LISTA DE ESPERA",IF(AND(G170&lt;&gt;"Femenino",COUNTIFS($O$76:O169,"SELECCIONADO",$G$76:G169,"&lt;&gt;Femenino")&gt;=$D$71),"LISTA DE ESPERA (CONTADOR DE GÉNERO)","SELECCIONADO")))))</f>
        <v/>
      </c>
      <c r="P170" s="2"/>
      <c r="Q170" s="14"/>
    </row>
    <row r="171" spans="1:17" ht="13.2" x14ac:dyDescent="0.25">
      <c r="A171" s="2">
        <v>95</v>
      </c>
      <c r="B171" s="2"/>
      <c r="C171" s="2"/>
      <c r="D171" s="2"/>
      <c r="E171" s="2"/>
      <c r="F171" s="11" t="str">
        <f t="shared" si="9"/>
        <v/>
      </c>
      <c r="G171" s="2"/>
      <c r="H171" s="2"/>
      <c r="I171" s="2"/>
      <c r="J171" s="2"/>
      <c r="K171" s="2"/>
      <c r="L171" s="2"/>
      <c r="M171" s="2"/>
      <c r="N171" s="11" t="str">
        <f>IF(OR(B171="",M171&lt;&gt;"",I171="",N(I171)&lt;35),"",COUNTIFS($B$76:B170,B171,$M$76:M170,"",$I$76:I170,"&gt;=35")+1)</f>
        <v/>
      </c>
      <c r="O171" s="11" t="str">
        <f>IF(D171="","",IF(M171&lt;&gt;"","CUPO LIBERADO",IF(N(I171)&lt;35,"NO ALCANZA EL PUNTAJE MÍNIMO",IF(COUNTIFS($B$76:B170,B171,$O$76:O170,"SELECCIONADO")&gt;=IFERROR(INDEX($G$7:$G$64,MATCH(B171,$A$7:$A$64,0)),0),"LISTA DE ESPERA",IF(AND(G171&lt;&gt;"Femenino",COUNTIFS($O$76:O170,"SELECCIONADO",$G$76:G170,"&lt;&gt;Femenino")&gt;=$D$71),"LISTA DE ESPERA (CONTADOR DE GÉNERO)","SELECCIONADO")))))</f>
        <v/>
      </c>
      <c r="P171" s="2"/>
      <c r="Q171" s="14"/>
    </row>
    <row r="172" spans="1:17" ht="13.2" x14ac:dyDescent="0.25">
      <c r="A172" s="2">
        <v>96</v>
      </c>
      <c r="B172" s="2"/>
      <c r="C172" s="2"/>
      <c r="D172" s="2"/>
      <c r="E172" s="2"/>
      <c r="F172" s="11" t="str">
        <f t="shared" si="9"/>
        <v/>
      </c>
      <c r="G172" s="2"/>
      <c r="H172" s="2"/>
      <c r="I172" s="2"/>
      <c r="J172" s="2"/>
      <c r="K172" s="2"/>
      <c r="L172" s="2"/>
      <c r="M172" s="2"/>
      <c r="N172" s="11" t="str">
        <f>IF(OR(B172="",M172&lt;&gt;"",I172="",N(I172)&lt;35),"",COUNTIFS($B$76:B171,B172,$M$76:M171,"",$I$76:I171,"&gt;=35")+1)</f>
        <v/>
      </c>
      <c r="O172" s="11" t="str">
        <f>IF(D172="","",IF(M172&lt;&gt;"","CUPO LIBERADO",IF(N(I172)&lt;35,"NO ALCANZA EL PUNTAJE MÍNIMO",IF(COUNTIFS($B$76:B171,B172,$O$76:O171,"SELECCIONADO")&gt;=IFERROR(INDEX($G$7:$G$64,MATCH(B172,$A$7:$A$64,0)),0),"LISTA DE ESPERA",IF(AND(G172&lt;&gt;"Femenino",COUNTIFS($O$76:O171,"SELECCIONADO",$G$76:G171,"&lt;&gt;Femenino")&gt;=$D$71),"LISTA DE ESPERA (CONTADOR DE GÉNERO)","SELECCIONADO")))))</f>
        <v/>
      </c>
      <c r="P172" s="2"/>
      <c r="Q172" s="14"/>
    </row>
    <row r="173" spans="1:17" ht="13.2" x14ac:dyDescent="0.25">
      <c r="A173" s="2">
        <v>97</v>
      </c>
      <c r="B173" s="2"/>
      <c r="C173" s="2"/>
      <c r="D173" s="2"/>
      <c r="E173" s="2"/>
      <c r="F173" s="11" t="str">
        <f t="shared" si="9"/>
        <v/>
      </c>
      <c r="G173" s="2"/>
      <c r="H173" s="2"/>
      <c r="I173" s="2"/>
      <c r="J173" s="2"/>
      <c r="K173" s="2"/>
      <c r="L173" s="2"/>
      <c r="M173" s="2"/>
      <c r="N173" s="11" t="str">
        <f>IF(OR(B173="",M173&lt;&gt;"",I173="",N(I173)&lt;35),"",COUNTIFS($B$76:B172,B173,$M$76:M172,"",$I$76:I172,"&gt;=35")+1)</f>
        <v/>
      </c>
      <c r="O173" s="11" t="str">
        <f>IF(D173="","",IF(M173&lt;&gt;"","CUPO LIBERADO",IF(N(I173)&lt;35,"NO ALCANZA EL PUNTAJE MÍNIMO",IF(COUNTIFS($B$76:B172,B173,$O$76:O172,"SELECCIONADO")&gt;=IFERROR(INDEX($G$7:$G$64,MATCH(B173,$A$7:$A$64,0)),0),"LISTA DE ESPERA",IF(AND(G173&lt;&gt;"Femenino",COUNTIFS($O$76:O172,"SELECCIONADO",$G$76:G172,"&lt;&gt;Femenino")&gt;=$D$71),"LISTA DE ESPERA (CONTADOR DE GÉNERO)","SELECCIONADO")))))</f>
        <v/>
      </c>
      <c r="P173" s="2"/>
      <c r="Q173" s="14"/>
    </row>
    <row r="174" spans="1:17" ht="13.2" x14ac:dyDescent="0.25">
      <c r="A174" s="2">
        <v>98</v>
      </c>
      <c r="B174" s="2"/>
      <c r="C174" s="2"/>
      <c r="D174" s="2"/>
      <c r="E174" s="2"/>
      <c r="F174" s="11" t="str">
        <f t="shared" si="9"/>
        <v/>
      </c>
      <c r="G174" s="2"/>
      <c r="H174" s="2"/>
      <c r="I174" s="2"/>
      <c r="J174" s="2"/>
      <c r="K174" s="2"/>
      <c r="L174" s="2"/>
      <c r="M174" s="2"/>
      <c r="N174" s="11" t="str">
        <f>IF(OR(B174="",M174&lt;&gt;"",I174="",N(I174)&lt;35),"",COUNTIFS($B$76:B173,B174,$M$76:M173,"",$I$76:I173,"&gt;=35")+1)</f>
        <v/>
      </c>
      <c r="O174" s="11" t="str">
        <f>IF(D174="","",IF(M174&lt;&gt;"","CUPO LIBERADO",IF(N(I174)&lt;35,"NO ALCANZA EL PUNTAJE MÍNIMO",IF(COUNTIFS($B$76:B173,B174,$O$76:O173,"SELECCIONADO")&gt;=IFERROR(INDEX($G$7:$G$64,MATCH(B174,$A$7:$A$64,0)),0),"LISTA DE ESPERA",IF(AND(G174&lt;&gt;"Femenino",COUNTIFS($O$76:O173,"SELECCIONADO",$G$76:G173,"&lt;&gt;Femenino")&gt;=$D$71),"LISTA DE ESPERA (CONTADOR DE GÉNERO)","SELECCIONADO")))))</f>
        <v/>
      </c>
      <c r="P174" s="2"/>
      <c r="Q174" s="14"/>
    </row>
    <row r="175" spans="1:17" ht="13.2" x14ac:dyDescent="0.25">
      <c r="A175" s="2">
        <v>99</v>
      </c>
      <c r="B175" s="2"/>
      <c r="C175" s="2"/>
      <c r="D175" s="2"/>
      <c r="E175" s="2"/>
      <c r="F175" s="11" t="str">
        <f t="shared" si="9"/>
        <v/>
      </c>
      <c r="G175" s="2"/>
      <c r="H175" s="2"/>
      <c r="I175" s="2"/>
      <c r="J175" s="2"/>
      <c r="K175" s="2"/>
      <c r="L175" s="2"/>
      <c r="M175" s="2"/>
      <c r="N175" s="11" t="str">
        <f>IF(OR(B175="",M175&lt;&gt;"",I175="",N(I175)&lt;35),"",COUNTIFS($B$76:B174,B175,$M$76:M174,"",$I$76:I174,"&gt;=35")+1)</f>
        <v/>
      </c>
      <c r="O175" s="11" t="str">
        <f>IF(D175="","",IF(M175&lt;&gt;"","CUPO LIBERADO",IF(N(I175)&lt;35,"NO ALCANZA EL PUNTAJE MÍNIMO",IF(COUNTIFS($B$76:B174,B175,$O$76:O174,"SELECCIONADO")&gt;=IFERROR(INDEX($G$7:$G$64,MATCH(B175,$A$7:$A$64,0)),0),"LISTA DE ESPERA",IF(AND(G175&lt;&gt;"Femenino",COUNTIFS($O$76:O174,"SELECCIONADO",$G$76:G174,"&lt;&gt;Femenino")&gt;=$D$71),"LISTA DE ESPERA (CONTADOR DE GÉNERO)","SELECCIONADO")))))</f>
        <v/>
      </c>
      <c r="P175" s="2"/>
      <c r="Q175" s="14"/>
    </row>
    <row r="176" spans="1:17" ht="13.2" x14ac:dyDescent="0.25">
      <c r="A176" s="2">
        <v>100</v>
      </c>
      <c r="B176" s="2"/>
      <c r="C176" s="2"/>
      <c r="D176" s="2"/>
      <c r="E176" s="2"/>
      <c r="F176" s="11" t="str">
        <f t="shared" si="9"/>
        <v/>
      </c>
      <c r="G176" s="2"/>
      <c r="H176" s="2"/>
      <c r="I176" s="2"/>
      <c r="J176" s="2"/>
      <c r="K176" s="2"/>
      <c r="L176" s="2"/>
      <c r="M176" s="2"/>
      <c r="N176" s="11" t="str">
        <f>IF(OR(B176="",M176&lt;&gt;"",I176="",N(I176)&lt;35),"",COUNTIFS($B$76:B175,B176,$M$76:M175,"",$I$76:I175,"&gt;=35")+1)</f>
        <v/>
      </c>
      <c r="O176" s="11" t="str">
        <f>IF(D176="","",IF(M176&lt;&gt;"","CUPO LIBERADO",IF(N(I176)&lt;35,"NO ALCANZA EL PUNTAJE MÍNIMO",IF(COUNTIFS($B$76:B175,B176,$O$76:O175,"SELECCIONADO")&gt;=IFERROR(INDEX($G$7:$G$64,MATCH(B176,$A$7:$A$64,0)),0),"LISTA DE ESPERA",IF(AND(G176&lt;&gt;"Femenino",COUNTIFS($O$76:O175,"SELECCIONADO",$G$76:G175,"&lt;&gt;Femenino")&gt;=$D$71),"LISTA DE ESPERA (CONTADOR DE GÉNERO)","SELECCIONADO")))))</f>
        <v/>
      </c>
      <c r="P176" s="2"/>
      <c r="Q176" s="14"/>
    </row>
    <row r="177" spans="1:17" ht="13.2" x14ac:dyDescent="0.25">
      <c r="A177" s="2">
        <v>101</v>
      </c>
      <c r="B177" s="2"/>
      <c r="C177" s="2"/>
      <c r="D177" s="2"/>
      <c r="E177" s="2"/>
      <c r="F177" s="11" t="str">
        <f t="shared" si="9"/>
        <v/>
      </c>
      <c r="G177" s="2"/>
      <c r="H177" s="2"/>
      <c r="I177" s="2"/>
      <c r="J177" s="2"/>
      <c r="K177" s="2"/>
      <c r="L177" s="2"/>
      <c r="M177" s="2"/>
      <c r="N177" s="11" t="str">
        <f>IF(OR(B177="",M177&lt;&gt;"",I177="",N(I177)&lt;35),"",COUNTIFS($B$76:B176,B177,$M$76:M176,"",$I$76:I176,"&gt;=35")+1)</f>
        <v/>
      </c>
      <c r="O177" s="11" t="str">
        <f>IF(D177="","",IF(M177&lt;&gt;"","CUPO LIBERADO",IF(N(I177)&lt;35,"NO ALCANZA EL PUNTAJE MÍNIMO",IF(COUNTIFS($B$76:B176,B177,$O$76:O176,"SELECCIONADO")&gt;=IFERROR(INDEX($G$7:$G$64,MATCH(B177,$A$7:$A$64,0)),0),"LISTA DE ESPERA",IF(AND(G177&lt;&gt;"Femenino",COUNTIFS($O$76:O176,"SELECCIONADO",$G$76:G176,"&lt;&gt;Femenino")&gt;=$D$71),"LISTA DE ESPERA (CONTADOR DE GÉNERO)","SELECCIONADO")))))</f>
        <v/>
      </c>
      <c r="P177" s="2"/>
      <c r="Q177" s="14"/>
    </row>
    <row r="178" spans="1:17" ht="13.2" x14ac:dyDescent="0.25">
      <c r="A178" s="2">
        <v>102</v>
      </c>
      <c r="B178" s="2"/>
      <c r="C178" s="2"/>
      <c r="D178" s="2"/>
      <c r="E178" s="2"/>
      <c r="F178" s="11" t="str">
        <f t="shared" si="9"/>
        <v/>
      </c>
      <c r="G178" s="2"/>
      <c r="H178" s="2"/>
      <c r="I178" s="2"/>
      <c r="J178" s="2"/>
      <c r="K178" s="2"/>
      <c r="L178" s="2"/>
      <c r="M178" s="2"/>
      <c r="N178" s="11" t="str">
        <f>IF(OR(B178="",M178&lt;&gt;"",I178="",N(I178)&lt;35),"",COUNTIFS($B$76:B177,B178,$M$76:M177,"",$I$76:I177,"&gt;=35")+1)</f>
        <v/>
      </c>
      <c r="O178" s="11" t="str">
        <f>IF(D178="","",IF(M178&lt;&gt;"","CUPO LIBERADO",IF(N(I178)&lt;35,"NO ALCANZA EL PUNTAJE MÍNIMO",IF(COUNTIFS($B$76:B177,B178,$O$76:O177,"SELECCIONADO")&gt;=IFERROR(INDEX($G$7:$G$64,MATCH(B178,$A$7:$A$64,0)),0),"LISTA DE ESPERA",IF(AND(G178&lt;&gt;"Femenino",COUNTIFS($O$76:O177,"SELECCIONADO",$G$76:G177,"&lt;&gt;Femenino")&gt;=$D$71),"LISTA DE ESPERA (CONTADOR DE GÉNERO)","SELECCIONADO")))))</f>
        <v/>
      </c>
      <c r="P178" s="2"/>
      <c r="Q178" s="14"/>
    </row>
    <row r="179" spans="1:17" ht="13.2" x14ac:dyDescent="0.25">
      <c r="A179" s="2">
        <v>103</v>
      </c>
      <c r="B179" s="2"/>
      <c r="C179" s="2"/>
      <c r="D179" s="2"/>
      <c r="E179" s="2"/>
      <c r="F179" s="11" t="str">
        <f t="shared" si="9"/>
        <v/>
      </c>
      <c r="G179" s="2"/>
      <c r="H179" s="2"/>
      <c r="I179" s="2"/>
      <c r="J179" s="2"/>
      <c r="K179" s="2"/>
      <c r="L179" s="2"/>
      <c r="M179" s="2"/>
      <c r="N179" s="11" t="str">
        <f>IF(OR(B179="",M179&lt;&gt;"",I179="",N(I179)&lt;35),"",COUNTIFS($B$76:B178,B179,$M$76:M178,"",$I$76:I178,"&gt;=35")+1)</f>
        <v/>
      </c>
      <c r="O179" s="11" t="str">
        <f>IF(D179="","",IF(M179&lt;&gt;"","CUPO LIBERADO",IF(N(I179)&lt;35,"NO ALCANZA EL PUNTAJE MÍNIMO",IF(COUNTIFS($B$76:B178,B179,$O$76:O178,"SELECCIONADO")&gt;=IFERROR(INDEX($G$7:$G$64,MATCH(B179,$A$7:$A$64,0)),0),"LISTA DE ESPERA",IF(AND(G179&lt;&gt;"Femenino",COUNTIFS($O$76:O178,"SELECCIONADO",$G$76:G178,"&lt;&gt;Femenino")&gt;=$D$71),"LISTA DE ESPERA (CONTADOR DE GÉNERO)","SELECCIONADO")))))</f>
        <v/>
      </c>
      <c r="P179" s="2"/>
      <c r="Q179" s="14"/>
    </row>
    <row r="180" spans="1:17" ht="13.2" x14ac:dyDescent="0.25">
      <c r="A180" s="2">
        <v>104</v>
      </c>
      <c r="B180" s="2"/>
      <c r="C180" s="2"/>
      <c r="D180" s="2"/>
      <c r="E180" s="2"/>
      <c r="F180" s="11" t="str">
        <f t="shared" si="9"/>
        <v/>
      </c>
      <c r="G180" s="2"/>
      <c r="H180" s="2"/>
      <c r="I180" s="2"/>
      <c r="J180" s="2"/>
      <c r="K180" s="2"/>
      <c r="L180" s="2"/>
      <c r="M180" s="2"/>
      <c r="N180" s="11" t="str">
        <f>IF(OR(B180="",M180&lt;&gt;"",I180="",N(I180)&lt;35),"",COUNTIFS($B$76:B179,B180,$M$76:M179,"",$I$76:I179,"&gt;=35")+1)</f>
        <v/>
      </c>
      <c r="O180" s="11" t="str">
        <f>IF(D180="","",IF(M180&lt;&gt;"","CUPO LIBERADO",IF(N(I180)&lt;35,"NO ALCANZA EL PUNTAJE MÍNIMO",IF(COUNTIFS($B$76:B179,B180,$O$76:O179,"SELECCIONADO")&gt;=IFERROR(INDEX($G$7:$G$64,MATCH(B180,$A$7:$A$64,0)),0),"LISTA DE ESPERA",IF(AND(G180&lt;&gt;"Femenino",COUNTIFS($O$76:O179,"SELECCIONADO",$G$76:G179,"&lt;&gt;Femenino")&gt;=$D$71),"LISTA DE ESPERA (CONTADOR DE GÉNERO)","SELECCIONADO")))))</f>
        <v/>
      </c>
      <c r="P180" s="2"/>
      <c r="Q180" s="14"/>
    </row>
    <row r="181" spans="1:17" ht="13.2" x14ac:dyDescent="0.25">
      <c r="A181" s="2">
        <v>105</v>
      </c>
      <c r="B181" s="2"/>
      <c r="C181" s="2"/>
      <c r="D181" s="2"/>
      <c r="E181" s="2"/>
      <c r="F181" s="11" t="str">
        <f t="shared" si="9"/>
        <v/>
      </c>
      <c r="G181" s="2"/>
      <c r="H181" s="2"/>
      <c r="I181" s="2"/>
      <c r="J181" s="2"/>
      <c r="K181" s="2"/>
      <c r="L181" s="2"/>
      <c r="M181" s="2"/>
      <c r="N181" s="11" t="str">
        <f>IF(OR(B181="",M181&lt;&gt;"",I181="",N(I181)&lt;35),"",COUNTIFS($B$76:B180,B181,$M$76:M180,"",$I$76:I180,"&gt;=35")+1)</f>
        <v/>
      </c>
      <c r="O181" s="11" t="str">
        <f>IF(D181="","",IF(M181&lt;&gt;"","CUPO LIBERADO",IF(N(I181)&lt;35,"NO ALCANZA EL PUNTAJE MÍNIMO",IF(COUNTIFS($B$76:B180,B181,$O$76:O180,"SELECCIONADO")&gt;=IFERROR(INDEX($G$7:$G$64,MATCH(B181,$A$7:$A$64,0)),0),"LISTA DE ESPERA",IF(AND(G181&lt;&gt;"Femenino",COUNTIFS($O$76:O180,"SELECCIONADO",$G$76:G180,"&lt;&gt;Femenino")&gt;=$D$71),"LISTA DE ESPERA (CONTADOR DE GÉNERO)","SELECCIONADO")))))</f>
        <v/>
      </c>
      <c r="P181" s="2"/>
      <c r="Q181" s="14"/>
    </row>
    <row r="182" spans="1:17" ht="13.2" x14ac:dyDescent="0.25">
      <c r="A182" s="2">
        <v>106</v>
      </c>
      <c r="B182" s="2"/>
      <c r="C182" s="2"/>
      <c r="D182" s="2"/>
      <c r="E182" s="2"/>
      <c r="F182" s="11" t="str">
        <f t="shared" si="9"/>
        <v/>
      </c>
      <c r="G182" s="2"/>
      <c r="H182" s="2"/>
      <c r="I182" s="2"/>
      <c r="J182" s="2"/>
      <c r="K182" s="2"/>
      <c r="L182" s="2"/>
      <c r="M182" s="2"/>
      <c r="N182" s="11" t="str">
        <f>IF(OR(B182="",M182&lt;&gt;"",I182="",N(I182)&lt;35),"",COUNTIFS($B$76:B181,B182,$M$76:M181,"",$I$76:I181,"&gt;=35")+1)</f>
        <v/>
      </c>
      <c r="O182" s="11" t="str">
        <f>IF(D182="","",IF(M182&lt;&gt;"","CUPO LIBERADO",IF(N(I182)&lt;35,"NO ALCANZA EL PUNTAJE MÍNIMO",IF(COUNTIFS($B$76:B181,B182,$O$76:O181,"SELECCIONADO")&gt;=IFERROR(INDEX($G$7:$G$64,MATCH(B182,$A$7:$A$64,0)),0),"LISTA DE ESPERA",IF(AND(G182&lt;&gt;"Femenino",COUNTIFS($O$76:O181,"SELECCIONADO",$G$76:G181,"&lt;&gt;Femenino")&gt;=$D$71),"LISTA DE ESPERA (CONTADOR DE GÉNERO)","SELECCIONADO")))))</f>
        <v/>
      </c>
      <c r="P182" s="2"/>
      <c r="Q182" s="14"/>
    </row>
    <row r="183" spans="1:17" ht="13.2" x14ac:dyDescent="0.25">
      <c r="A183" s="2">
        <v>107</v>
      </c>
      <c r="B183" s="2"/>
      <c r="C183" s="2"/>
      <c r="D183" s="2"/>
      <c r="E183" s="2"/>
      <c r="F183" s="11" t="str">
        <f t="shared" si="9"/>
        <v/>
      </c>
      <c r="G183" s="2"/>
      <c r="H183" s="2"/>
      <c r="I183" s="2"/>
      <c r="J183" s="2"/>
      <c r="K183" s="2"/>
      <c r="L183" s="2"/>
      <c r="M183" s="2"/>
      <c r="N183" s="11" t="str">
        <f>IF(OR(B183="",M183&lt;&gt;"",I183="",N(I183)&lt;35),"",COUNTIFS($B$76:B182,B183,$M$76:M182,"",$I$76:I182,"&gt;=35")+1)</f>
        <v/>
      </c>
      <c r="O183" s="11" t="str">
        <f>IF(D183="","",IF(M183&lt;&gt;"","CUPO LIBERADO",IF(N(I183)&lt;35,"NO ALCANZA EL PUNTAJE MÍNIMO",IF(COUNTIFS($B$76:B182,B183,$O$76:O182,"SELECCIONADO")&gt;=IFERROR(INDEX($G$7:$G$64,MATCH(B183,$A$7:$A$64,0)),0),"LISTA DE ESPERA",IF(AND(G183&lt;&gt;"Femenino",COUNTIFS($O$76:O182,"SELECCIONADO",$G$76:G182,"&lt;&gt;Femenino")&gt;=$D$71),"LISTA DE ESPERA (CONTADOR DE GÉNERO)","SELECCIONADO")))))</f>
        <v/>
      </c>
      <c r="P183" s="2"/>
      <c r="Q183" s="14"/>
    </row>
    <row r="184" spans="1:17" ht="13.2" x14ac:dyDescent="0.25">
      <c r="A184" s="2">
        <v>108</v>
      </c>
      <c r="B184" s="2"/>
      <c r="C184" s="2"/>
      <c r="D184" s="2"/>
      <c r="E184" s="2"/>
      <c r="F184" s="11" t="str">
        <f t="shared" si="9"/>
        <v/>
      </c>
      <c r="G184" s="2"/>
      <c r="H184" s="2"/>
      <c r="I184" s="2"/>
      <c r="J184" s="2"/>
      <c r="K184" s="2"/>
      <c r="L184" s="2"/>
      <c r="M184" s="2"/>
      <c r="N184" s="11" t="str">
        <f>IF(OR(B184="",M184&lt;&gt;"",I184="",N(I184)&lt;35),"",COUNTIFS($B$76:B183,B184,$M$76:M183,"",$I$76:I183,"&gt;=35")+1)</f>
        <v/>
      </c>
      <c r="O184" s="11" t="str">
        <f>IF(D184="","",IF(M184&lt;&gt;"","CUPO LIBERADO",IF(N(I184)&lt;35,"NO ALCANZA EL PUNTAJE MÍNIMO",IF(COUNTIFS($B$76:B183,B184,$O$76:O183,"SELECCIONADO")&gt;=IFERROR(INDEX($G$7:$G$64,MATCH(B184,$A$7:$A$64,0)),0),"LISTA DE ESPERA",IF(AND(G184&lt;&gt;"Femenino",COUNTIFS($O$76:O183,"SELECCIONADO",$G$76:G183,"&lt;&gt;Femenino")&gt;=$D$71),"LISTA DE ESPERA (CONTADOR DE GÉNERO)","SELECCIONADO")))))</f>
        <v/>
      </c>
      <c r="P184" s="2"/>
      <c r="Q184" s="14"/>
    </row>
    <row r="185" spans="1:17" ht="13.2" x14ac:dyDescent="0.25">
      <c r="A185" s="2">
        <v>109</v>
      </c>
      <c r="B185" s="2"/>
      <c r="C185" s="2"/>
      <c r="D185" s="2"/>
      <c r="E185" s="2"/>
      <c r="F185" s="11" t="str">
        <f t="shared" si="9"/>
        <v/>
      </c>
      <c r="G185" s="2"/>
      <c r="H185" s="2"/>
      <c r="I185" s="2"/>
      <c r="J185" s="2"/>
      <c r="K185" s="2"/>
      <c r="L185" s="2"/>
      <c r="M185" s="2"/>
      <c r="N185" s="11" t="str">
        <f>IF(OR(B185="",M185&lt;&gt;"",I185="",N(I185)&lt;35),"",COUNTIFS($B$76:B184,B185,$M$76:M184,"",$I$76:I184,"&gt;=35")+1)</f>
        <v/>
      </c>
      <c r="O185" s="11" t="str">
        <f>IF(D185="","",IF(M185&lt;&gt;"","CUPO LIBERADO",IF(N(I185)&lt;35,"NO ALCANZA EL PUNTAJE MÍNIMO",IF(COUNTIFS($B$76:B184,B185,$O$76:O184,"SELECCIONADO")&gt;=IFERROR(INDEX($G$7:$G$64,MATCH(B185,$A$7:$A$64,0)),0),"LISTA DE ESPERA",IF(AND(G185&lt;&gt;"Femenino",COUNTIFS($O$76:O184,"SELECCIONADO",$G$76:G184,"&lt;&gt;Femenino")&gt;=$D$71),"LISTA DE ESPERA (CONTADOR DE GÉNERO)","SELECCIONADO")))))</f>
        <v/>
      </c>
      <c r="P185" s="2"/>
      <c r="Q185" s="14"/>
    </row>
    <row r="186" spans="1:17" ht="13.2" x14ac:dyDescent="0.25">
      <c r="A186" s="2">
        <v>110</v>
      </c>
      <c r="B186" s="2"/>
      <c r="C186" s="2"/>
      <c r="D186" s="2"/>
      <c r="E186" s="2"/>
      <c r="F186" s="11" t="str">
        <f t="shared" si="9"/>
        <v/>
      </c>
      <c r="G186" s="2"/>
      <c r="H186" s="2"/>
      <c r="I186" s="2"/>
      <c r="J186" s="2"/>
      <c r="K186" s="2"/>
      <c r="L186" s="2"/>
      <c r="M186" s="2"/>
      <c r="N186" s="11" t="str">
        <f>IF(OR(B186="",M186&lt;&gt;"",I186="",N(I186)&lt;35),"",COUNTIFS($B$76:B185,B186,$M$76:M185,"",$I$76:I185,"&gt;=35")+1)</f>
        <v/>
      </c>
      <c r="O186" s="11" t="str">
        <f>IF(D186="","",IF(M186&lt;&gt;"","CUPO LIBERADO",IF(N(I186)&lt;35,"NO ALCANZA EL PUNTAJE MÍNIMO",IF(COUNTIFS($B$76:B185,B186,$O$76:O185,"SELECCIONADO")&gt;=IFERROR(INDEX($G$7:$G$64,MATCH(B186,$A$7:$A$64,0)),0),"LISTA DE ESPERA",IF(AND(G186&lt;&gt;"Femenino",COUNTIFS($O$76:O185,"SELECCIONADO",$G$76:G185,"&lt;&gt;Femenino")&gt;=$D$71),"LISTA DE ESPERA (CONTADOR DE GÉNERO)","SELECCIONADO")))))</f>
        <v/>
      </c>
      <c r="P186" s="2"/>
      <c r="Q186" s="14"/>
    </row>
    <row r="187" spans="1:17" ht="13.2" x14ac:dyDescent="0.25">
      <c r="A187" s="2">
        <v>111</v>
      </c>
      <c r="B187" s="2"/>
      <c r="C187" s="2"/>
      <c r="D187" s="2"/>
      <c r="E187" s="2"/>
      <c r="F187" s="11" t="str">
        <f t="shared" si="9"/>
        <v/>
      </c>
      <c r="G187" s="2"/>
      <c r="H187" s="2"/>
      <c r="I187" s="2"/>
      <c r="J187" s="2"/>
      <c r="K187" s="2"/>
      <c r="L187" s="2"/>
      <c r="M187" s="2"/>
      <c r="N187" s="11" t="str">
        <f>IF(OR(B187="",M187&lt;&gt;"",I187="",N(I187)&lt;35),"",COUNTIFS($B$76:B186,B187,$M$76:M186,"",$I$76:I186,"&gt;=35")+1)</f>
        <v/>
      </c>
      <c r="O187" s="11" t="str">
        <f>IF(D187="","",IF(M187&lt;&gt;"","CUPO LIBERADO",IF(N(I187)&lt;35,"NO ALCANZA EL PUNTAJE MÍNIMO",IF(COUNTIFS($B$76:B186,B187,$O$76:O186,"SELECCIONADO")&gt;=IFERROR(INDEX($G$7:$G$64,MATCH(B187,$A$7:$A$64,0)),0),"LISTA DE ESPERA",IF(AND(G187&lt;&gt;"Femenino",COUNTIFS($O$76:O186,"SELECCIONADO",$G$76:G186,"&lt;&gt;Femenino")&gt;=$D$71),"LISTA DE ESPERA (CONTADOR DE GÉNERO)","SELECCIONADO")))))</f>
        <v/>
      </c>
      <c r="P187" s="2"/>
      <c r="Q187" s="14"/>
    </row>
    <row r="188" spans="1:17" ht="13.2" x14ac:dyDescent="0.25">
      <c r="A188" s="2">
        <v>112</v>
      </c>
      <c r="B188" s="2"/>
      <c r="C188" s="2"/>
      <c r="D188" s="2"/>
      <c r="E188" s="2"/>
      <c r="F188" s="11" t="str">
        <f t="shared" si="9"/>
        <v/>
      </c>
      <c r="G188" s="2"/>
      <c r="H188" s="2"/>
      <c r="I188" s="2"/>
      <c r="J188" s="2"/>
      <c r="K188" s="2"/>
      <c r="L188" s="2"/>
      <c r="M188" s="2"/>
      <c r="N188" s="11" t="str">
        <f>IF(OR(B188="",M188&lt;&gt;"",I188="",N(I188)&lt;35),"",COUNTIFS($B$76:B187,B188,$M$76:M187,"",$I$76:I187,"&gt;=35")+1)</f>
        <v/>
      </c>
      <c r="O188" s="11" t="str">
        <f>IF(D188="","",IF(M188&lt;&gt;"","CUPO LIBERADO",IF(N(I188)&lt;35,"NO ALCANZA EL PUNTAJE MÍNIMO",IF(COUNTIFS($B$76:B187,B188,$O$76:O187,"SELECCIONADO")&gt;=IFERROR(INDEX($G$7:$G$64,MATCH(B188,$A$7:$A$64,0)),0),"LISTA DE ESPERA",IF(AND(G188&lt;&gt;"Femenino",COUNTIFS($O$76:O187,"SELECCIONADO",$G$76:G187,"&lt;&gt;Femenino")&gt;=$D$71),"LISTA DE ESPERA (CONTADOR DE GÉNERO)","SELECCIONADO")))))</f>
        <v/>
      </c>
      <c r="P188" s="2"/>
      <c r="Q188" s="14"/>
    </row>
    <row r="189" spans="1:17" ht="13.2" x14ac:dyDescent="0.25">
      <c r="A189" s="2">
        <v>113</v>
      </c>
      <c r="B189" s="2"/>
      <c r="C189" s="2"/>
      <c r="D189" s="2"/>
      <c r="E189" s="2"/>
      <c r="F189" s="11" t="str">
        <f t="shared" si="9"/>
        <v/>
      </c>
      <c r="G189" s="2"/>
      <c r="H189" s="2"/>
      <c r="I189" s="2"/>
      <c r="J189" s="2"/>
      <c r="K189" s="2"/>
      <c r="L189" s="2"/>
      <c r="M189" s="2"/>
      <c r="N189" s="11" t="str">
        <f>IF(OR(B189="",M189&lt;&gt;"",I189="",N(I189)&lt;35),"",COUNTIFS($B$76:B188,B189,$M$76:M188,"",$I$76:I188,"&gt;=35")+1)</f>
        <v/>
      </c>
      <c r="O189" s="11" t="str">
        <f>IF(D189="","",IF(M189&lt;&gt;"","CUPO LIBERADO",IF(N(I189)&lt;35,"NO ALCANZA EL PUNTAJE MÍNIMO",IF(COUNTIFS($B$76:B188,B189,$O$76:O188,"SELECCIONADO")&gt;=IFERROR(INDEX($G$7:$G$64,MATCH(B189,$A$7:$A$64,0)),0),"LISTA DE ESPERA",IF(AND(G189&lt;&gt;"Femenino",COUNTIFS($O$76:O188,"SELECCIONADO",$G$76:G188,"&lt;&gt;Femenino")&gt;=$D$71),"LISTA DE ESPERA (CONTADOR DE GÉNERO)","SELECCIONADO")))))</f>
        <v/>
      </c>
      <c r="P189" s="2"/>
      <c r="Q189" s="14"/>
    </row>
    <row r="190" spans="1:17" ht="13.2" x14ac:dyDescent="0.25">
      <c r="A190" s="2">
        <v>114</v>
      </c>
      <c r="B190" s="2"/>
      <c r="C190" s="2"/>
      <c r="D190" s="2"/>
      <c r="E190" s="2"/>
      <c r="F190" s="11" t="str">
        <f t="shared" si="9"/>
        <v/>
      </c>
      <c r="G190" s="2"/>
      <c r="H190" s="2"/>
      <c r="I190" s="2"/>
      <c r="J190" s="2"/>
      <c r="K190" s="2"/>
      <c r="L190" s="2"/>
      <c r="M190" s="2"/>
      <c r="N190" s="11" t="str">
        <f>IF(OR(B190="",M190&lt;&gt;"",I190="",N(I190)&lt;35),"",COUNTIFS($B$76:B189,B190,$M$76:M189,"",$I$76:I189,"&gt;=35")+1)</f>
        <v/>
      </c>
      <c r="O190" s="11" t="str">
        <f>IF(D190="","",IF(M190&lt;&gt;"","CUPO LIBERADO",IF(N(I190)&lt;35,"NO ALCANZA EL PUNTAJE MÍNIMO",IF(COUNTIFS($B$76:B189,B190,$O$76:O189,"SELECCIONADO")&gt;=IFERROR(INDEX($G$7:$G$64,MATCH(B190,$A$7:$A$64,0)),0),"LISTA DE ESPERA",IF(AND(G190&lt;&gt;"Femenino",COUNTIFS($O$76:O189,"SELECCIONADO",$G$76:G189,"&lt;&gt;Femenino")&gt;=$D$71),"LISTA DE ESPERA (CONTADOR DE GÉNERO)","SELECCIONADO")))))</f>
        <v/>
      </c>
      <c r="P190" s="2"/>
      <c r="Q190" s="14"/>
    </row>
    <row r="191" spans="1:17" ht="13.2" x14ac:dyDescent="0.25">
      <c r="A191" s="2">
        <v>115</v>
      </c>
      <c r="B191" s="2"/>
      <c r="C191" s="2"/>
      <c r="D191" s="2"/>
      <c r="E191" s="2"/>
      <c r="F191" s="11" t="str">
        <f t="shared" si="9"/>
        <v/>
      </c>
      <c r="G191" s="2"/>
      <c r="H191" s="2"/>
      <c r="I191" s="2"/>
      <c r="J191" s="2"/>
      <c r="K191" s="2"/>
      <c r="L191" s="2"/>
      <c r="M191" s="2"/>
      <c r="N191" s="11" t="str">
        <f>IF(OR(B191="",M191&lt;&gt;"",I191="",N(I191)&lt;35),"",COUNTIFS($B$76:B190,B191,$M$76:M190,"",$I$76:I190,"&gt;=35")+1)</f>
        <v/>
      </c>
      <c r="O191" s="11" t="str">
        <f>IF(D191="","",IF(M191&lt;&gt;"","CUPO LIBERADO",IF(N(I191)&lt;35,"NO ALCANZA EL PUNTAJE MÍNIMO",IF(COUNTIFS($B$76:B190,B191,$O$76:O190,"SELECCIONADO")&gt;=IFERROR(INDEX($G$7:$G$64,MATCH(B191,$A$7:$A$64,0)),0),"LISTA DE ESPERA",IF(AND(G191&lt;&gt;"Femenino",COUNTIFS($O$76:O190,"SELECCIONADO",$G$76:G190,"&lt;&gt;Femenino")&gt;=$D$71),"LISTA DE ESPERA (CONTADOR DE GÉNERO)","SELECCIONADO")))))</f>
        <v/>
      </c>
      <c r="P191" s="2"/>
      <c r="Q191" s="14"/>
    </row>
    <row r="192" spans="1:17" ht="13.2" x14ac:dyDescent="0.25">
      <c r="A192" s="2">
        <v>116</v>
      </c>
      <c r="B192" s="2"/>
      <c r="C192" s="2"/>
      <c r="D192" s="2"/>
      <c r="E192" s="2"/>
      <c r="F192" s="11" t="str">
        <f t="shared" si="9"/>
        <v/>
      </c>
      <c r="G192" s="2"/>
      <c r="H192" s="2"/>
      <c r="I192" s="2"/>
      <c r="J192" s="2"/>
      <c r="K192" s="2"/>
      <c r="L192" s="2"/>
      <c r="M192" s="2"/>
      <c r="N192" s="11" t="str">
        <f>IF(OR(B192="",M192&lt;&gt;"",I192="",N(I192)&lt;35),"",COUNTIFS($B$76:B191,B192,$M$76:M191,"",$I$76:I191,"&gt;=35")+1)</f>
        <v/>
      </c>
      <c r="O192" s="11" t="str">
        <f>IF(D192="","",IF(M192&lt;&gt;"","CUPO LIBERADO",IF(N(I192)&lt;35,"NO ALCANZA EL PUNTAJE MÍNIMO",IF(COUNTIFS($B$76:B191,B192,$O$76:O191,"SELECCIONADO")&gt;=IFERROR(INDEX($G$7:$G$64,MATCH(B192,$A$7:$A$64,0)),0),"LISTA DE ESPERA",IF(AND(G192&lt;&gt;"Femenino",COUNTIFS($O$76:O191,"SELECCIONADO",$G$76:G191,"&lt;&gt;Femenino")&gt;=$D$71),"LISTA DE ESPERA (CONTADOR DE GÉNERO)","SELECCIONADO")))))</f>
        <v/>
      </c>
      <c r="P192" s="2"/>
      <c r="Q192" s="14"/>
    </row>
    <row r="193" spans="1:17" ht="13.2" x14ac:dyDescent="0.25">
      <c r="A193" s="2">
        <v>117</v>
      </c>
      <c r="B193" s="2"/>
      <c r="C193" s="2"/>
      <c r="D193" s="2"/>
      <c r="E193" s="2"/>
      <c r="F193" s="11" t="str">
        <f t="shared" si="9"/>
        <v/>
      </c>
      <c r="G193" s="2"/>
      <c r="H193" s="2"/>
      <c r="I193" s="2"/>
      <c r="J193" s="2"/>
      <c r="K193" s="2"/>
      <c r="L193" s="2"/>
      <c r="M193" s="2"/>
      <c r="N193" s="11" t="str">
        <f>IF(OR(B193="",M193&lt;&gt;"",I193="",N(I193)&lt;35),"",COUNTIFS($B$76:B192,B193,$M$76:M192,"",$I$76:I192,"&gt;=35")+1)</f>
        <v/>
      </c>
      <c r="O193" s="11" t="str">
        <f>IF(D193="","",IF(M193&lt;&gt;"","CUPO LIBERADO",IF(N(I193)&lt;35,"NO ALCANZA EL PUNTAJE MÍNIMO",IF(COUNTIFS($B$76:B192,B193,$O$76:O192,"SELECCIONADO")&gt;=IFERROR(INDEX($G$7:$G$64,MATCH(B193,$A$7:$A$64,0)),0),"LISTA DE ESPERA",IF(AND(G193&lt;&gt;"Femenino",COUNTIFS($O$76:O192,"SELECCIONADO",$G$76:G192,"&lt;&gt;Femenino")&gt;=$D$71),"LISTA DE ESPERA (CONTADOR DE GÉNERO)","SELECCIONADO")))))</f>
        <v/>
      </c>
      <c r="P193" s="2"/>
      <c r="Q193" s="14"/>
    </row>
    <row r="194" spans="1:17" ht="13.2" x14ac:dyDescent="0.25">
      <c r="A194" s="2">
        <v>118</v>
      </c>
      <c r="B194" s="2"/>
      <c r="C194" s="2"/>
      <c r="D194" s="2"/>
      <c r="E194" s="2"/>
      <c r="F194" s="11" t="str">
        <f t="shared" si="9"/>
        <v/>
      </c>
      <c r="G194" s="2"/>
      <c r="H194" s="2"/>
      <c r="I194" s="2"/>
      <c r="J194" s="2"/>
      <c r="K194" s="2"/>
      <c r="L194" s="2"/>
      <c r="M194" s="2"/>
      <c r="N194" s="11" t="str">
        <f>IF(OR(B194="",M194&lt;&gt;"",I194="",N(I194)&lt;35),"",COUNTIFS($B$76:B193,B194,$M$76:M193,"",$I$76:I193,"&gt;=35")+1)</f>
        <v/>
      </c>
      <c r="O194" s="11" t="str">
        <f>IF(D194="","",IF(M194&lt;&gt;"","CUPO LIBERADO",IF(N(I194)&lt;35,"NO ALCANZA EL PUNTAJE MÍNIMO",IF(COUNTIFS($B$76:B193,B194,$O$76:O193,"SELECCIONADO")&gt;=IFERROR(INDEX($G$7:$G$64,MATCH(B194,$A$7:$A$64,0)),0),"LISTA DE ESPERA",IF(AND(G194&lt;&gt;"Femenino",COUNTIFS($O$76:O193,"SELECCIONADO",$G$76:G193,"&lt;&gt;Femenino")&gt;=$D$71),"LISTA DE ESPERA (CONTADOR DE GÉNERO)","SELECCIONADO")))))</f>
        <v/>
      </c>
      <c r="P194" s="2"/>
      <c r="Q194" s="14"/>
    </row>
    <row r="195" spans="1:17" ht="13.2" x14ac:dyDescent="0.25">
      <c r="A195" s="2">
        <v>119</v>
      </c>
      <c r="B195" s="2"/>
      <c r="C195" s="2"/>
      <c r="D195" s="2"/>
      <c r="E195" s="2"/>
      <c r="F195" s="11" t="str">
        <f t="shared" si="9"/>
        <v/>
      </c>
      <c r="G195" s="2"/>
      <c r="H195" s="2"/>
      <c r="I195" s="2"/>
      <c r="J195" s="2"/>
      <c r="K195" s="2"/>
      <c r="L195" s="2"/>
      <c r="M195" s="2"/>
      <c r="N195" s="11" t="str">
        <f>IF(OR(B195="",M195&lt;&gt;"",I195="",N(I195)&lt;35),"",COUNTIFS($B$76:B194,B195,$M$76:M194,"",$I$76:I194,"&gt;=35")+1)</f>
        <v/>
      </c>
      <c r="O195" s="11" t="str">
        <f>IF(D195="","",IF(M195&lt;&gt;"","CUPO LIBERADO",IF(N(I195)&lt;35,"NO ALCANZA EL PUNTAJE MÍNIMO",IF(COUNTIFS($B$76:B194,B195,$O$76:O194,"SELECCIONADO")&gt;=IFERROR(INDEX($G$7:$G$64,MATCH(B195,$A$7:$A$64,0)),0),"LISTA DE ESPERA",IF(AND(G195&lt;&gt;"Femenino",COUNTIFS($O$76:O194,"SELECCIONADO",$G$76:G194,"&lt;&gt;Femenino")&gt;=$D$71),"LISTA DE ESPERA (CONTADOR DE GÉNERO)","SELECCIONADO")))))</f>
        <v/>
      </c>
      <c r="P195" s="2"/>
      <c r="Q195" s="14"/>
    </row>
    <row r="196" spans="1:17" ht="13.2" x14ac:dyDescent="0.25">
      <c r="A196" s="2">
        <v>120</v>
      </c>
      <c r="B196" s="2"/>
      <c r="C196" s="2"/>
      <c r="D196" s="2"/>
      <c r="E196" s="2"/>
      <c r="F196" s="11" t="str">
        <f t="shared" si="9"/>
        <v/>
      </c>
      <c r="G196" s="2"/>
      <c r="H196" s="2"/>
      <c r="I196" s="2"/>
      <c r="J196" s="2"/>
      <c r="K196" s="2"/>
      <c r="L196" s="2"/>
      <c r="M196" s="2"/>
      <c r="N196" s="11" t="str">
        <f>IF(OR(B196="",M196&lt;&gt;"",I196="",N(I196)&lt;35),"",COUNTIFS($B$76:B195,B196,$M$76:M195,"",$I$76:I195,"&gt;=35")+1)</f>
        <v/>
      </c>
      <c r="O196" s="11" t="str">
        <f>IF(D196="","",IF(M196&lt;&gt;"","CUPO LIBERADO",IF(N(I196)&lt;35,"NO ALCANZA EL PUNTAJE MÍNIMO",IF(COUNTIFS($B$76:B195,B196,$O$76:O195,"SELECCIONADO")&gt;=IFERROR(INDEX($G$7:$G$64,MATCH(B196,$A$7:$A$64,0)),0),"LISTA DE ESPERA",IF(AND(G196&lt;&gt;"Femenino",COUNTIFS($O$76:O195,"SELECCIONADO",$G$76:G195,"&lt;&gt;Femenino")&gt;=$D$71),"LISTA DE ESPERA (CONTADOR DE GÉNERO)","SELECCIONADO")))))</f>
        <v/>
      </c>
      <c r="P196" s="2"/>
      <c r="Q196" s="14"/>
    </row>
    <row r="197" spans="1:17" ht="13.2" x14ac:dyDescent="0.25">
      <c r="A197" s="2">
        <v>121</v>
      </c>
      <c r="B197" s="2"/>
      <c r="C197" s="2"/>
      <c r="D197" s="2"/>
      <c r="E197" s="2"/>
      <c r="F197" s="11" t="str">
        <f t="shared" si="9"/>
        <v/>
      </c>
      <c r="G197" s="2"/>
      <c r="H197" s="2"/>
      <c r="I197" s="2"/>
      <c r="J197" s="2"/>
      <c r="K197" s="2"/>
      <c r="L197" s="2"/>
      <c r="M197" s="2"/>
      <c r="N197" s="11" t="str">
        <f>IF(OR(B197="",M197&lt;&gt;"",I197="",N(I197)&lt;35),"",COUNTIFS($B$76:B196,B197,$M$76:M196,"",$I$76:I196,"&gt;=35")+1)</f>
        <v/>
      </c>
      <c r="O197" s="11" t="str">
        <f>IF(D197="","",IF(M197&lt;&gt;"","CUPO LIBERADO",IF(N(I197)&lt;35,"NO ALCANZA EL PUNTAJE MÍNIMO",IF(COUNTIFS($B$76:B196,B197,$O$76:O196,"SELECCIONADO")&gt;=IFERROR(INDEX($G$7:$G$64,MATCH(B197,$A$7:$A$64,0)),0),"LISTA DE ESPERA",IF(AND(G197&lt;&gt;"Femenino",COUNTIFS($O$76:O196,"SELECCIONADO",$G$76:G196,"&lt;&gt;Femenino")&gt;=$D$71),"LISTA DE ESPERA (CONTADOR DE GÉNERO)","SELECCIONADO")))))</f>
        <v/>
      </c>
      <c r="P197" s="2"/>
      <c r="Q197" s="14"/>
    </row>
    <row r="198" spans="1:17" ht="13.2" x14ac:dyDescent="0.25">
      <c r="A198" s="2">
        <v>122</v>
      </c>
      <c r="B198" s="2"/>
      <c r="C198" s="2"/>
      <c r="D198" s="2"/>
      <c r="E198" s="2"/>
      <c r="F198" s="11" t="str">
        <f t="shared" si="9"/>
        <v/>
      </c>
      <c r="G198" s="2"/>
      <c r="H198" s="2"/>
      <c r="I198" s="2"/>
      <c r="J198" s="2"/>
      <c r="K198" s="2"/>
      <c r="L198" s="2"/>
      <c r="M198" s="2"/>
      <c r="N198" s="11" t="str">
        <f>IF(OR(B198="",M198&lt;&gt;"",I198="",N(I198)&lt;35),"",COUNTIFS($B$76:B197,B198,$M$76:M197,"",$I$76:I197,"&gt;=35")+1)</f>
        <v/>
      </c>
      <c r="O198" s="11" t="str">
        <f>IF(D198="","",IF(M198&lt;&gt;"","CUPO LIBERADO",IF(N(I198)&lt;35,"NO ALCANZA EL PUNTAJE MÍNIMO",IF(COUNTIFS($B$76:B197,B198,$O$76:O197,"SELECCIONADO")&gt;=IFERROR(INDEX($G$7:$G$64,MATCH(B198,$A$7:$A$64,0)),0),"LISTA DE ESPERA",IF(AND(G198&lt;&gt;"Femenino",COUNTIFS($O$76:O197,"SELECCIONADO",$G$76:G197,"&lt;&gt;Femenino")&gt;=$D$71),"LISTA DE ESPERA (CONTADOR DE GÉNERO)","SELECCIONADO")))))</f>
        <v/>
      </c>
      <c r="P198" s="2"/>
      <c r="Q198" s="14"/>
    </row>
    <row r="199" spans="1:17" ht="13.2" x14ac:dyDescent="0.25">
      <c r="A199" s="2">
        <v>123</v>
      </c>
      <c r="B199" s="2"/>
      <c r="C199" s="2"/>
      <c r="D199" s="2"/>
      <c r="E199" s="2"/>
      <c r="F199" s="11" t="str">
        <f t="shared" si="9"/>
        <v/>
      </c>
      <c r="G199" s="2"/>
      <c r="H199" s="2"/>
      <c r="I199" s="2"/>
      <c r="J199" s="2"/>
      <c r="K199" s="2"/>
      <c r="L199" s="2"/>
      <c r="M199" s="2"/>
      <c r="N199" s="11" t="str">
        <f>IF(OR(B199="",M199&lt;&gt;"",I199="",N(I199)&lt;35),"",COUNTIFS($B$76:B198,B199,$M$76:M198,"",$I$76:I198,"&gt;=35")+1)</f>
        <v/>
      </c>
      <c r="O199" s="11" t="str">
        <f>IF(D199="","",IF(M199&lt;&gt;"","CUPO LIBERADO",IF(N(I199)&lt;35,"NO ALCANZA EL PUNTAJE MÍNIMO",IF(COUNTIFS($B$76:B198,B199,$O$76:O198,"SELECCIONADO")&gt;=IFERROR(INDEX($G$7:$G$64,MATCH(B199,$A$7:$A$64,0)),0),"LISTA DE ESPERA",IF(AND(G199&lt;&gt;"Femenino",COUNTIFS($O$76:O198,"SELECCIONADO",$G$76:G198,"&lt;&gt;Femenino")&gt;=$D$71),"LISTA DE ESPERA (CONTADOR DE GÉNERO)","SELECCIONADO")))))</f>
        <v/>
      </c>
      <c r="P199" s="2"/>
      <c r="Q199" s="14"/>
    </row>
    <row r="200" spans="1:17" ht="13.2" x14ac:dyDescent="0.25">
      <c r="A200" s="2">
        <v>124</v>
      </c>
      <c r="B200" s="2"/>
      <c r="C200" s="2"/>
      <c r="D200" s="2"/>
      <c r="E200" s="2"/>
      <c r="F200" s="11" t="str">
        <f t="shared" si="9"/>
        <v/>
      </c>
      <c r="G200" s="2"/>
      <c r="H200" s="2"/>
      <c r="I200" s="2"/>
      <c r="J200" s="2"/>
      <c r="K200" s="2"/>
      <c r="L200" s="2"/>
      <c r="M200" s="2"/>
      <c r="N200" s="11" t="str">
        <f>IF(OR(B200="",M200&lt;&gt;"",I200="",N(I200)&lt;35),"",COUNTIFS($B$76:B199,B200,$M$76:M199,"",$I$76:I199,"&gt;=35")+1)</f>
        <v/>
      </c>
      <c r="O200" s="11" t="str">
        <f>IF(D200="","",IF(M200&lt;&gt;"","CUPO LIBERADO",IF(N(I200)&lt;35,"NO ALCANZA EL PUNTAJE MÍNIMO",IF(COUNTIFS($B$76:B199,B200,$O$76:O199,"SELECCIONADO")&gt;=IFERROR(INDEX($G$7:$G$64,MATCH(B200,$A$7:$A$64,0)),0),"LISTA DE ESPERA",IF(AND(G200&lt;&gt;"Femenino",COUNTIFS($O$76:O199,"SELECCIONADO",$G$76:G199,"&lt;&gt;Femenino")&gt;=$D$71),"LISTA DE ESPERA (CONTADOR DE GÉNERO)","SELECCIONADO")))))</f>
        <v/>
      </c>
      <c r="P200" s="2"/>
      <c r="Q200" s="14"/>
    </row>
    <row r="201" spans="1:17" ht="13.2" x14ac:dyDescent="0.25">
      <c r="A201" s="2">
        <v>125</v>
      </c>
      <c r="B201" s="2"/>
      <c r="C201" s="2"/>
      <c r="D201" s="2"/>
      <c r="E201" s="2"/>
      <c r="F201" s="11" t="str">
        <f t="shared" si="9"/>
        <v/>
      </c>
      <c r="G201" s="2"/>
      <c r="H201" s="2"/>
      <c r="I201" s="2"/>
      <c r="J201" s="2"/>
      <c r="K201" s="2"/>
      <c r="L201" s="2"/>
      <c r="M201" s="2"/>
      <c r="N201" s="11" t="str">
        <f>IF(OR(B201="",M201&lt;&gt;"",I201="",N(I201)&lt;35),"",COUNTIFS($B$76:B200,B201,$M$76:M200,"",$I$76:I200,"&gt;=35")+1)</f>
        <v/>
      </c>
      <c r="O201" s="11" t="str">
        <f>IF(D201="","",IF(M201&lt;&gt;"","CUPO LIBERADO",IF(N(I201)&lt;35,"NO ALCANZA EL PUNTAJE MÍNIMO",IF(COUNTIFS($B$76:B200,B201,$O$76:O200,"SELECCIONADO")&gt;=IFERROR(INDEX($G$7:$G$64,MATCH(B201,$A$7:$A$64,0)),0),"LISTA DE ESPERA",IF(AND(G201&lt;&gt;"Femenino",COUNTIFS($O$76:O200,"SELECCIONADO",$G$76:G200,"&lt;&gt;Femenino")&gt;=$D$71),"LISTA DE ESPERA (CONTADOR DE GÉNERO)","SELECCIONADO")))))</f>
        <v/>
      </c>
      <c r="P201" s="2"/>
      <c r="Q201" s="14"/>
    </row>
    <row r="202" spans="1:17" ht="13.2" x14ac:dyDescent="0.25">
      <c r="A202" s="2">
        <v>126</v>
      </c>
      <c r="B202" s="2"/>
      <c r="C202" s="2"/>
      <c r="D202" s="2"/>
      <c r="E202" s="2"/>
      <c r="F202" s="11" t="str">
        <f t="shared" si="9"/>
        <v/>
      </c>
      <c r="G202" s="2"/>
      <c r="H202" s="2"/>
      <c r="I202" s="2"/>
      <c r="J202" s="2"/>
      <c r="K202" s="2"/>
      <c r="L202" s="2"/>
      <c r="M202" s="2"/>
      <c r="N202" s="11" t="str">
        <f>IF(OR(B202="",M202&lt;&gt;"",I202="",N(I202)&lt;35),"",COUNTIFS($B$76:B201,B202,$M$76:M201,"",$I$76:I201,"&gt;=35")+1)</f>
        <v/>
      </c>
      <c r="O202" s="11" t="str">
        <f>IF(D202="","",IF(M202&lt;&gt;"","CUPO LIBERADO",IF(N(I202)&lt;35,"NO ALCANZA EL PUNTAJE MÍNIMO",IF(COUNTIFS($B$76:B201,B202,$O$76:O201,"SELECCIONADO")&gt;=IFERROR(INDEX($G$7:$G$64,MATCH(B202,$A$7:$A$64,0)),0),"LISTA DE ESPERA",IF(AND(G202&lt;&gt;"Femenino",COUNTIFS($O$76:O201,"SELECCIONADO",$G$76:G201,"&lt;&gt;Femenino")&gt;=$D$71),"LISTA DE ESPERA (CONTADOR DE GÉNERO)","SELECCIONADO")))))</f>
        <v/>
      </c>
      <c r="P202" s="2"/>
      <c r="Q202" s="14"/>
    </row>
    <row r="203" spans="1:17" ht="13.2" x14ac:dyDescent="0.25">
      <c r="A203" s="2">
        <v>127</v>
      </c>
      <c r="B203" s="2"/>
      <c r="C203" s="2"/>
      <c r="D203" s="2"/>
      <c r="E203" s="2"/>
      <c r="F203" s="11" t="str">
        <f t="shared" si="9"/>
        <v/>
      </c>
      <c r="G203" s="2"/>
      <c r="H203" s="2"/>
      <c r="I203" s="2"/>
      <c r="J203" s="2"/>
      <c r="K203" s="2"/>
      <c r="L203" s="2"/>
      <c r="M203" s="2"/>
      <c r="N203" s="11" t="str">
        <f>IF(OR(B203="",M203&lt;&gt;"",I203="",N(I203)&lt;35),"",COUNTIFS($B$76:B202,B203,$M$76:M202,"",$I$76:I202,"&gt;=35")+1)</f>
        <v/>
      </c>
      <c r="O203" s="11" t="str">
        <f>IF(D203="","",IF(M203&lt;&gt;"","CUPO LIBERADO",IF(N(I203)&lt;35,"NO ALCANZA EL PUNTAJE MÍNIMO",IF(COUNTIFS($B$76:B202,B203,$O$76:O202,"SELECCIONADO")&gt;=IFERROR(INDEX($G$7:$G$64,MATCH(B203,$A$7:$A$64,0)),0),"LISTA DE ESPERA",IF(AND(G203&lt;&gt;"Femenino",COUNTIFS($O$76:O202,"SELECCIONADO",$G$76:G202,"&lt;&gt;Femenino")&gt;=$D$71),"LISTA DE ESPERA (CONTADOR DE GÉNERO)","SELECCIONADO")))))</f>
        <v/>
      </c>
      <c r="P203" s="2"/>
      <c r="Q203" s="14"/>
    </row>
    <row r="204" spans="1:17" ht="13.2" x14ac:dyDescent="0.25">
      <c r="A204" s="2">
        <v>128</v>
      </c>
      <c r="B204" s="2"/>
      <c r="C204" s="2"/>
      <c r="D204" s="2"/>
      <c r="E204" s="2"/>
      <c r="F204" s="11" t="str">
        <f t="shared" si="9"/>
        <v/>
      </c>
      <c r="G204" s="2"/>
      <c r="H204" s="2"/>
      <c r="I204" s="2"/>
      <c r="J204" s="2"/>
      <c r="K204" s="2"/>
      <c r="L204" s="2"/>
      <c r="M204" s="2"/>
      <c r="N204" s="11" t="str">
        <f>IF(OR(B204="",M204&lt;&gt;"",I204="",N(I204)&lt;35),"",COUNTIFS($B$76:B203,B204,$M$76:M203,"",$I$76:I203,"&gt;=35")+1)</f>
        <v/>
      </c>
      <c r="O204" s="11" t="str">
        <f>IF(D204="","",IF(M204&lt;&gt;"","CUPO LIBERADO",IF(N(I204)&lt;35,"NO ALCANZA EL PUNTAJE MÍNIMO",IF(COUNTIFS($B$76:B203,B204,$O$76:O203,"SELECCIONADO")&gt;=IFERROR(INDEX($G$7:$G$64,MATCH(B204,$A$7:$A$64,0)),0),"LISTA DE ESPERA",IF(AND(G204&lt;&gt;"Femenino",COUNTIFS($O$76:O203,"SELECCIONADO",$G$76:G203,"&lt;&gt;Femenino")&gt;=$D$71),"LISTA DE ESPERA (CONTADOR DE GÉNERO)","SELECCIONADO")))))</f>
        <v/>
      </c>
      <c r="P204" s="2"/>
      <c r="Q204" s="14"/>
    </row>
    <row r="205" spans="1:17" ht="13.2" x14ac:dyDescent="0.25">
      <c r="A205" s="2">
        <v>129</v>
      </c>
      <c r="B205" s="2"/>
      <c r="C205" s="2"/>
      <c r="D205" s="2"/>
      <c r="E205" s="2"/>
      <c r="F205" s="11" t="str">
        <f t="shared" ref="F205:F268" si="10">IF(B205="","",IFERROR(INDEX($B$7:$B$64,MATCH(B205,$A$7:$A$64,0))&amp;" · "&amp;INDEX($C$7:$C$64,MATCH(B205,$A$7:$A$64,0))&amp;" · "&amp;INDEX($E$7:$E$64,MATCH(B205,$A$7:$A$64,0)),"Llave no válida"))</f>
        <v/>
      </c>
      <c r="G205" s="2"/>
      <c r="H205" s="2"/>
      <c r="I205" s="2"/>
      <c r="J205" s="2"/>
      <c r="K205" s="2"/>
      <c r="L205" s="2"/>
      <c r="M205" s="2"/>
      <c r="N205" s="11" t="str">
        <f>IF(OR(B205="",M205&lt;&gt;"",I205="",N(I205)&lt;35),"",COUNTIFS($B$76:B204,B205,$M$76:M204,"",$I$76:I204,"&gt;=35")+1)</f>
        <v/>
      </c>
      <c r="O205" s="11" t="str">
        <f>IF(D205="","",IF(M205&lt;&gt;"","CUPO LIBERADO",IF(N(I205)&lt;35,"NO ALCANZA EL PUNTAJE MÍNIMO",IF(COUNTIFS($B$76:B204,B205,$O$76:O204,"SELECCIONADO")&gt;=IFERROR(INDEX($G$7:$G$64,MATCH(B205,$A$7:$A$64,0)),0),"LISTA DE ESPERA",IF(AND(G205&lt;&gt;"Femenino",COUNTIFS($O$76:O204,"SELECCIONADO",$G$76:G204,"&lt;&gt;Femenino")&gt;=$D$71),"LISTA DE ESPERA (CONTADOR DE GÉNERO)","SELECCIONADO")))))</f>
        <v/>
      </c>
      <c r="P205" s="2"/>
      <c r="Q205" s="14"/>
    </row>
    <row r="206" spans="1:17" ht="13.2" x14ac:dyDescent="0.25">
      <c r="A206" s="2">
        <v>130</v>
      </c>
      <c r="B206" s="2"/>
      <c r="C206" s="2"/>
      <c r="D206" s="2"/>
      <c r="E206" s="2"/>
      <c r="F206" s="11" t="str">
        <f t="shared" si="10"/>
        <v/>
      </c>
      <c r="G206" s="2"/>
      <c r="H206" s="2"/>
      <c r="I206" s="2"/>
      <c r="J206" s="2"/>
      <c r="K206" s="2"/>
      <c r="L206" s="2"/>
      <c r="M206" s="2"/>
      <c r="N206" s="11" t="str">
        <f>IF(OR(B206="",M206&lt;&gt;"",I206="",N(I206)&lt;35),"",COUNTIFS($B$76:B205,B206,$M$76:M205,"",$I$76:I205,"&gt;=35")+1)</f>
        <v/>
      </c>
      <c r="O206" s="11" t="str">
        <f>IF(D206="","",IF(M206&lt;&gt;"","CUPO LIBERADO",IF(N(I206)&lt;35,"NO ALCANZA EL PUNTAJE MÍNIMO",IF(COUNTIFS($B$76:B205,B206,$O$76:O205,"SELECCIONADO")&gt;=IFERROR(INDEX($G$7:$G$64,MATCH(B206,$A$7:$A$64,0)),0),"LISTA DE ESPERA",IF(AND(G206&lt;&gt;"Femenino",COUNTIFS($O$76:O205,"SELECCIONADO",$G$76:G205,"&lt;&gt;Femenino")&gt;=$D$71),"LISTA DE ESPERA (CONTADOR DE GÉNERO)","SELECCIONADO")))))</f>
        <v/>
      </c>
      <c r="P206" s="2"/>
      <c r="Q206" s="14"/>
    </row>
    <row r="207" spans="1:17" ht="13.2" x14ac:dyDescent="0.25">
      <c r="A207" s="2">
        <v>131</v>
      </c>
      <c r="B207" s="2"/>
      <c r="C207" s="2"/>
      <c r="D207" s="2"/>
      <c r="E207" s="2"/>
      <c r="F207" s="11" t="str">
        <f t="shared" si="10"/>
        <v/>
      </c>
      <c r="G207" s="2"/>
      <c r="H207" s="2"/>
      <c r="I207" s="2"/>
      <c r="J207" s="2"/>
      <c r="K207" s="2"/>
      <c r="L207" s="2"/>
      <c r="M207" s="2"/>
      <c r="N207" s="11" t="str">
        <f>IF(OR(B207="",M207&lt;&gt;"",I207="",N(I207)&lt;35),"",COUNTIFS($B$76:B206,B207,$M$76:M206,"",$I$76:I206,"&gt;=35")+1)</f>
        <v/>
      </c>
      <c r="O207" s="11" t="str">
        <f>IF(D207="","",IF(M207&lt;&gt;"","CUPO LIBERADO",IF(N(I207)&lt;35,"NO ALCANZA EL PUNTAJE MÍNIMO",IF(COUNTIFS($B$76:B206,B207,$O$76:O206,"SELECCIONADO")&gt;=IFERROR(INDEX($G$7:$G$64,MATCH(B207,$A$7:$A$64,0)),0),"LISTA DE ESPERA",IF(AND(G207&lt;&gt;"Femenino",COUNTIFS($O$76:O206,"SELECCIONADO",$G$76:G206,"&lt;&gt;Femenino")&gt;=$D$71),"LISTA DE ESPERA (CONTADOR DE GÉNERO)","SELECCIONADO")))))</f>
        <v/>
      </c>
      <c r="P207" s="2"/>
      <c r="Q207" s="14"/>
    </row>
    <row r="208" spans="1:17" ht="13.2" x14ac:dyDescent="0.25">
      <c r="A208" s="2">
        <v>132</v>
      </c>
      <c r="B208" s="2"/>
      <c r="C208" s="2"/>
      <c r="D208" s="2"/>
      <c r="E208" s="2"/>
      <c r="F208" s="11" t="str">
        <f t="shared" si="10"/>
        <v/>
      </c>
      <c r="G208" s="2"/>
      <c r="H208" s="2"/>
      <c r="I208" s="2"/>
      <c r="J208" s="2"/>
      <c r="K208" s="2"/>
      <c r="L208" s="2"/>
      <c r="M208" s="2"/>
      <c r="N208" s="11" t="str">
        <f>IF(OR(B208="",M208&lt;&gt;"",I208="",N(I208)&lt;35),"",COUNTIFS($B$76:B207,B208,$M$76:M207,"",$I$76:I207,"&gt;=35")+1)</f>
        <v/>
      </c>
      <c r="O208" s="11" t="str">
        <f>IF(D208="","",IF(M208&lt;&gt;"","CUPO LIBERADO",IF(N(I208)&lt;35,"NO ALCANZA EL PUNTAJE MÍNIMO",IF(COUNTIFS($B$76:B207,B208,$O$76:O207,"SELECCIONADO")&gt;=IFERROR(INDEX($G$7:$G$64,MATCH(B208,$A$7:$A$64,0)),0),"LISTA DE ESPERA",IF(AND(G208&lt;&gt;"Femenino",COUNTIFS($O$76:O207,"SELECCIONADO",$G$76:G207,"&lt;&gt;Femenino")&gt;=$D$71),"LISTA DE ESPERA (CONTADOR DE GÉNERO)","SELECCIONADO")))))</f>
        <v/>
      </c>
      <c r="P208" s="2"/>
      <c r="Q208" s="14"/>
    </row>
    <row r="209" spans="1:17" ht="13.2" x14ac:dyDescent="0.25">
      <c r="A209" s="2">
        <v>133</v>
      </c>
      <c r="B209" s="2"/>
      <c r="C209" s="2"/>
      <c r="D209" s="2"/>
      <c r="E209" s="2"/>
      <c r="F209" s="11" t="str">
        <f t="shared" si="10"/>
        <v/>
      </c>
      <c r="G209" s="2"/>
      <c r="H209" s="2"/>
      <c r="I209" s="2"/>
      <c r="J209" s="2"/>
      <c r="K209" s="2"/>
      <c r="L209" s="2"/>
      <c r="M209" s="2"/>
      <c r="N209" s="11" t="str">
        <f>IF(OR(B209="",M209&lt;&gt;"",I209="",N(I209)&lt;35),"",COUNTIFS($B$76:B208,B209,$M$76:M208,"",$I$76:I208,"&gt;=35")+1)</f>
        <v/>
      </c>
      <c r="O209" s="11" t="str">
        <f>IF(D209="","",IF(M209&lt;&gt;"","CUPO LIBERADO",IF(N(I209)&lt;35,"NO ALCANZA EL PUNTAJE MÍNIMO",IF(COUNTIFS($B$76:B208,B209,$O$76:O208,"SELECCIONADO")&gt;=IFERROR(INDEX($G$7:$G$64,MATCH(B209,$A$7:$A$64,0)),0),"LISTA DE ESPERA",IF(AND(G209&lt;&gt;"Femenino",COUNTIFS($O$76:O208,"SELECCIONADO",$G$76:G208,"&lt;&gt;Femenino")&gt;=$D$71),"LISTA DE ESPERA (CONTADOR DE GÉNERO)","SELECCIONADO")))))</f>
        <v/>
      </c>
      <c r="P209" s="2"/>
      <c r="Q209" s="14"/>
    </row>
    <row r="210" spans="1:17" ht="13.2" x14ac:dyDescent="0.25">
      <c r="A210" s="2">
        <v>134</v>
      </c>
      <c r="B210" s="2"/>
      <c r="C210" s="2"/>
      <c r="D210" s="2"/>
      <c r="E210" s="2"/>
      <c r="F210" s="11" t="str">
        <f t="shared" si="10"/>
        <v/>
      </c>
      <c r="G210" s="2"/>
      <c r="H210" s="2"/>
      <c r="I210" s="2"/>
      <c r="J210" s="2"/>
      <c r="K210" s="2"/>
      <c r="L210" s="2"/>
      <c r="M210" s="2"/>
      <c r="N210" s="11" t="str">
        <f>IF(OR(B210="",M210&lt;&gt;"",I210="",N(I210)&lt;35),"",COUNTIFS($B$76:B209,B210,$M$76:M209,"",$I$76:I209,"&gt;=35")+1)</f>
        <v/>
      </c>
      <c r="O210" s="11" t="str">
        <f>IF(D210="","",IF(M210&lt;&gt;"","CUPO LIBERADO",IF(N(I210)&lt;35,"NO ALCANZA EL PUNTAJE MÍNIMO",IF(COUNTIFS($B$76:B209,B210,$O$76:O209,"SELECCIONADO")&gt;=IFERROR(INDEX($G$7:$G$64,MATCH(B210,$A$7:$A$64,0)),0),"LISTA DE ESPERA",IF(AND(G210&lt;&gt;"Femenino",COUNTIFS($O$76:O209,"SELECCIONADO",$G$76:G209,"&lt;&gt;Femenino")&gt;=$D$71),"LISTA DE ESPERA (CONTADOR DE GÉNERO)","SELECCIONADO")))))</f>
        <v/>
      </c>
      <c r="P210" s="2"/>
      <c r="Q210" s="14"/>
    </row>
    <row r="211" spans="1:17" ht="13.2" x14ac:dyDescent="0.25">
      <c r="A211" s="2">
        <v>135</v>
      </c>
      <c r="B211" s="2"/>
      <c r="C211" s="2"/>
      <c r="D211" s="2"/>
      <c r="E211" s="2"/>
      <c r="F211" s="11" t="str">
        <f t="shared" si="10"/>
        <v/>
      </c>
      <c r="G211" s="2"/>
      <c r="H211" s="2"/>
      <c r="I211" s="2"/>
      <c r="J211" s="2"/>
      <c r="K211" s="2"/>
      <c r="L211" s="2"/>
      <c r="M211" s="2"/>
      <c r="N211" s="11" t="str">
        <f>IF(OR(B211="",M211&lt;&gt;"",I211="",N(I211)&lt;35),"",COUNTIFS($B$76:B210,B211,$M$76:M210,"",$I$76:I210,"&gt;=35")+1)</f>
        <v/>
      </c>
      <c r="O211" s="11" t="str">
        <f>IF(D211="","",IF(M211&lt;&gt;"","CUPO LIBERADO",IF(N(I211)&lt;35,"NO ALCANZA EL PUNTAJE MÍNIMO",IF(COUNTIFS($B$76:B210,B211,$O$76:O210,"SELECCIONADO")&gt;=IFERROR(INDEX($G$7:$G$64,MATCH(B211,$A$7:$A$64,0)),0),"LISTA DE ESPERA",IF(AND(G211&lt;&gt;"Femenino",COUNTIFS($O$76:O210,"SELECCIONADO",$G$76:G210,"&lt;&gt;Femenino")&gt;=$D$71),"LISTA DE ESPERA (CONTADOR DE GÉNERO)","SELECCIONADO")))))</f>
        <v/>
      </c>
      <c r="P211" s="2"/>
      <c r="Q211" s="14"/>
    </row>
    <row r="212" spans="1:17" ht="13.2" x14ac:dyDescent="0.25">
      <c r="A212" s="2">
        <v>136</v>
      </c>
      <c r="B212" s="2"/>
      <c r="C212" s="2"/>
      <c r="D212" s="2"/>
      <c r="E212" s="2"/>
      <c r="F212" s="11" t="str">
        <f t="shared" si="10"/>
        <v/>
      </c>
      <c r="G212" s="2"/>
      <c r="H212" s="2"/>
      <c r="I212" s="2"/>
      <c r="J212" s="2"/>
      <c r="K212" s="2"/>
      <c r="L212" s="2"/>
      <c r="M212" s="2"/>
      <c r="N212" s="11" t="str">
        <f>IF(OR(B212="",M212&lt;&gt;"",I212="",N(I212)&lt;35),"",COUNTIFS($B$76:B211,B212,$M$76:M211,"",$I$76:I211,"&gt;=35")+1)</f>
        <v/>
      </c>
      <c r="O212" s="11" t="str">
        <f>IF(D212="","",IF(M212&lt;&gt;"","CUPO LIBERADO",IF(N(I212)&lt;35,"NO ALCANZA EL PUNTAJE MÍNIMO",IF(COUNTIFS($B$76:B211,B212,$O$76:O211,"SELECCIONADO")&gt;=IFERROR(INDEX($G$7:$G$64,MATCH(B212,$A$7:$A$64,0)),0),"LISTA DE ESPERA",IF(AND(G212&lt;&gt;"Femenino",COUNTIFS($O$76:O211,"SELECCIONADO",$G$76:G211,"&lt;&gt;Femenino")&gt;=$D$71),"LISTA DE ESPERA (CONTADOR DE GÉNERO)","SELECCIONADO")))))</f>
        <v/>
      </c>
      <c r="P212" s="2"/>
      <c r="Q212" s="14"/>
    </row>
    <row r="213" spans="1:17" ht="13.2" x14ac:dyDescent="0.25">
      <c r="A213" s="2">
        <v>137</v>
      </c>
      <c r="B213" s="2"/>
      <c r="C213" s="2"/>
      <c r="D213" s="2"/>
      <c r="E213" s="2"/>
      <c r="F213" s="11" t="str">
        <f t="shared" si="10"/>
        <v/>
      </c>
      <c r="G213" s="2"/>
      <c r="H213" s="2"/>
      <c r="I213" s="2"/>
      <c r="J213" s="2"/>
      <c r="K213" s="2"/>
      <c r="L213" s="2"/>
      <c r="M213" s="2"/>
      <c r="N213" s="11" t="str">
        <f>IF(OR(B213="",M213&lt;&gt;"",I213="",N(I213)&lt;35),"",COUNTIFS($B$76:B212,B213,$M$76:M212,"",$I$76:I212,"&gt;=35")+1)</f>
        <v/>
      </c>
      <c r="O213" s="11" t="str">
        <f>IF(D213="","",IF(M213&lt;&gt;"","CUPO LIBERADO",IF(N(I213)&lt;35,"NO ALCANZA EL PUNTAJE MÍNIMO",IF(COUNTIFS($B$76:B212,B213,$O$76:O212,"SELECCIONADO")&gt;=IFERROR(INDEX($G$7:$G$64,MATCH(B213,$A$7:$A$64,0)),0),"LISTA DE ESPERA",IF(AND(G213&lt;&gt;"Femenino",COUNTIFS($O$76:O212,"SELECCIONADO",$G$76:G212,"&lt;&gt;Femenino")&gt;=$D$71),"LISTA DE ESPERA (CONTADOR DE GÉNERO)","SELECCIONADO")))))</f>
        <v/>
      </c>
      <c r="P213" s="2"/>
      <c r="Q213" s="14"/>
    </row>
    <row r="214" spans="1:17" ht="13.2" x14ac:dyDescent="0.25">
      <c r="A214" s="2">
        <v>138</v>
      </c>
      <c r="B214" s="2"/>
      <c r="C214" s="2"/>
      <c r="D214" s="2"/>
      <c r="E214" s="2"/>
      <c r="F214" s="11" t="str">
        <f t="shared" si="10"/>
        <v/>
      </c>
      <c r="G214" s="2"/>
      <c r="H214" s="2"/>
      <c r="I214" s="2"/>
      <c r="J214" s="2"/>
      <c r="K214" s="2"/>
      <c r="L214" s="2"/>
      <c r="M214" s="2"/>
      <c r="N214" s="11" t="str">
        <f>IF(OR(B214="",M214&lt;&gt;"",I214="",N(I214)&lt;35),"",COUNTIFS($B$76:B213,B214,$M$76:M213,"",$I$76:I213,"&gt;=35")+1)</f>
        <v/>
      </c>
      <c r="O214" s="11" t="str">
        <f>IF(D214="","",IF(M214&lt;&gt;"","CUPO LIBERADO",IF(N(I214)&lt;35,"NO ALCANZA EL PUNTAJE MÍNIMO",IF(COUNTIFS($B$76:B213,B214,$O$76:O213,"SELECCIONADO")&gt;=IFERROR(INDEX($G$7:$G$64,MATCH(B214,$A$7:$A$64,0)),0),"LISTA DE ESPERA",IF(AND(G214&lt;&gt;"Femenino",COUNTIFS($O$76:O213,"SELECCIONADO",$G$76:G213,"&lt;&gt;Femenino")&gt;=$D$71),"LISTA DE ESPERA (CONTADOR DE GÉNERO)","SELECCIONADO")))))</f>
        <v/>
      </c>
      <c r="P214" s="2"/>
      <c r="Q214" s="14"/>
    </row>
    <row r="215" spans="1:17" ht="13.2" x14ac:dyDescent="0.25">
      <c r="A215" s="2">
        <v>139</v>
      </c>
      <c r="B215" s="2"/>
      <c r="C215" s="2"/>
      <c r="D215" s="2"/>
      <c r="E215" s="2"/>
      <c r="F215" s="11" t="str">
        <f t="shared" si="10"/>
        <v/>
      </c>
      <c r="G215" s="2"/>
      <c r="H215" s="2"/>
      <c r="I215" s="2"/>
      <c r="J215" s="2"/>
      <c r="K215" s="2"/>
      <c r="L215" s="2"/>
      <c r="M215" s="2"/>
      <c r="N215" s="11" t="str">
        <f>IF(OR(B215="",M215&lt;&gt;"",I215="",N(I215)&lt;35),"",COUNTIFS($B$76:B214,B215,$M$76:M214,"",$I$76:I214,"&gt;=35")+1)</f>
        <v/>
      </c>
      <c r="O215" s="11" t="str">
        <f>IF(D215="","",IF(M215&lt;&gt;"","CUPO LIBERADO",IF(N(I215)&lt;35,"NO ALCANZA EL PUNTAJE MÍNIMO",IF(COUNTIFS($B$76:B214,B215,$O$76:O214,"SELECCIONADO")&gt;=IFERROR(INDEX($G$7:$G$64,MATCH(B215,$A$7:$A$64,0)),0),"LISTA DE ESPERA",IF(AND(G215&lt;&gt;"Femenino",COUNTIFS($O$76:O214,"SELECCIONADO",$G$76:G214,"&lt;&gt;Femenino")&gt;=$D$71),"LISTA DE ESPERA (CONTADOR DE GÉNERO)","SELECCIONADO")))))</f>
        <v/>
      </c>
      <c r="P215" s="2"/>
      <c r="Q215" s="14"/>
    </row>
    <row r="216" spans="1:17" ht="13.2" x14ac:dyDescent="0.25">
      <c r="A216" s="2">
        <v>140</v>
      </c>
      <c r="B216" s="2"/>
      <c r="C216" s="2"/>
      <c r="D216" s="2"/>
      <c r="E216" s="2"/>
      <c r="F216" s="11" t="str">
        <f t="shared" si="10"/>
        <v/>
      </c>
      <c r="G216" s="2"/>
      <c r="H216" s="2"/>
      <c r="I216" s="2"/>
      <c r="J216" s="2"/>
      <c r="K216" s="2"/>
      <c r="L216" s="2"/>
      <c r="M216" s="2"/>
      <c r="N216" s="11" t="str">
        <f>IF(OR(B216="",M216&lt;&gt;"",I216="",N(I216)&lt;35),"",COUNTIFS($B$76:B215,B216,$M$76:M215,"",$I$76:I215,"&gt;=35")+1)</f>
        <v/>
      </c>
      <c r="O216" s="11" t="str">
        <f>IF(D216="","",IF(M216&lt;&gt;"","CUPO LIBERADO",IF(N(I216)&lt;35,"NO ALCANZA EL PUNTAJE MÍNIMO",IF(COUNTIFS($B$76:B215,B216,$O$76:O215,"SELECCIONADO")&gt;=IFERROR(INDEX($G$7:$G$64,MATCH(B216,$A$7:$A$64,0)),0),"LISTA DE ESPERA",IF(AND(G216&lt;&gt;"Femenino",COUNTIFS($O$76:O215,"SELECCIONADO",$G$76:G215,"&lt;&gt;Femenino")&gt;=$D$71),"LISTA DE ESPERA (CONTADOR DE GÉNERO)","SELECCIONADO")))))</f>
        <v/>
      </c>
      <c r="P216" s="2"/>
      <c r="Q216" s="14"/>
    </row>
    <row r="217" spans="1:17" ht="13.2" x14ac:dyDescent="0.25">
      <c r="A217" s="2">
        <v>141</v>
      </c>
      <c r="B217" s="2"/>
      <c r="C217" s="2"/>
      <c r="D217" s="2"/>
      <c r="E217" s="2"/>
      <c r="F217" s="11" t="str">
        <f t="shared" si="10"/>
        <v/>
      </c>
      <c r="G217" s="2"/>
      <c r="H217" s="2"/>
      <c r="I217" s="2"/>
      <c r="J217" s="2"/>
      <c r="K217" s="2"/>
      <c r="L217" s="2"/>
      <c r="M217" s="2"/>
      <c r="N217" s="11" t="str">
        <f>IF(OR(B217="",M217&lt;&gt;"",I217="",N(I217)&lt;35),"",COUNTIFS($B$76:B216,B217,$M$76:M216,"",$I$76:I216,"&gt;=35")+1)</f>
        <v/>
      </c>
      <c r="O217" s="11" t="str">
        <f>IF(D217="","",IF(M217&lt;&gt;"","CUPO LIBERADO",IF(N(I217)&lt;35,"NO ALCANZA EL PUNTAJE MÍNIMO",IF(COUNTIFS($B$76:B216,B217,$O$76:O216,"SELECCIONADO")&gt;=IFERROR(INDEX($G$7:$G$64,MATCH(B217,$A$7:$A$64,0)),0),"LISTA DE ESPERA",IF(AND(G217&lt;&gt;"Femenino",COUNTIFS($O$76:O216,"SELECCIONADO",$G$76:G216,"&lt;&gt;Femenino")&gt;=$D$71),"LISTA DE ESPERA (CONTADOR DE GÉNERO)","SELECCIONADO")))))</f>
        <v/>
      </c>
      <c r="P217" s="2"/>
      <c r="Q217" s="14"/>
    </row>
    <row r="218" spans="1:17" ht="13.2" x14ac:dyDescent="0.25">
      <c r="A218" s="2">
        <v>142</v>
      </c>
      <c r="B218" s="2"/>
      <c r="C218" s="2"/>
      <c r="D218" s="2"/>
      <c r="E218" s="2"/>
      <c r="F218" s="11" t="str">
        <f t="shared" si="10"/>
        <v/>
      </c>
      <c r="G218" s="2"/>
      <c r="H218" s="2"/>
      <c r="I218" s="2"/>
      <c r="J218" s="2"/>
      <c r="K218" s="2"/>
      <c r="L218" s="2"/>
      <c r="M218" s="2"/>
      <c r="N218" s="11" t="str">
        <f>IF(OR(B218="",M218&lt;&gt;"",I218="",N(I218)&lt;35),"",COUNTIFS($B$76:B217,B218,$M$76:M217,"",$I$76:I217,"&gt;=35")+1)</f>
        <v/>
      </c>
      <c r="O218" s="11" t="str">
        <f>IF(D218="","",IF(M218&lt;&gt;"","CUPO LIBERADO",IF(N(I218)&lt;35,"NO ALCANZA EL PUNTAJE MÍNIMO",IF(COUNTIFS($B$76:B217,B218,$O$76:O217,"SELECCIONADO")&gt;=IFERROR(INDEX($G$7:$G$64,MATCH(B218,$A$7:$A$64,0)),0),"LISTA DE ESPERA",IF(AND(G218&lt;&gt;"Femenino",COUNTIFS($O$76:O217,"SELECCIONADO",$G$76:G217,"&lt;&gt;Femenino")&gt;=$D$71),"LISTA DE ESPERA (CONTADOR DE GÉNERO)","SELECCIONADO")))))</f>
        <v/>
      </c>
      <c r="P218" s="2"/>
      <c r="Q218" s="14"/>
    </row>
    <row r="219" spans="1:17" ht="13.2" x14ac:dyDescent="0.25">
      <c r="A219" s="2">
        <v>143</v>
      </c>
      <c r="B219" s="2"/>
      <c r="C219" s="2"/>
      <c r="D219" s="2"/>
      <c r="E219" s="2"/>
      <c r="F219" s="11" t="str">
        <f t="shared" si="10"/>
        <v/>
      </c>
      <c r="G219" s="2"/>
      <c r="H219" s="2"/>
      <c r="I219" s="2"/>
      <c r="J219" s="2"/>
      <c r="K219" s="2"/>
      <c r="L219" s="2"/>
      <c r="M219" s="2"/>
      <c r="N219" s="11" t="str">
        <f>IF(OR(B219="",M219&lt;&gt;"",I219="",N(I219)&lt;35),"",COUNTIFS($B$76:B218,B219,$M$76:M218,"",$I$76:I218,"&gt;=35")+1)</f>
        <v/>
      </c>
      <c r="O219" s="11" t="str">
        <f>IF(D219="","",IF(M219&lt;&gt;"","CUPO LIBERADO",IF(N(I219)&lt;35,"NO ALCANZA EL PUNTAJE MÍNIMO",IF(COUNTIFS($B$76:B218,B219,$O$76:O218,"SELECCIONADO")&gt;=IFERROR(INDEX($G$7:$G$64,MATCH(B219,$A$7:$A$64,0)),0),"LISTA DE ESPERA",IF(AND(G219&lt;&gt;"Femenino",COUNTIFS($O$76:O218,"SELECCIONADO",$G$76:G218,"&lt;&gt;Femenino")&gt;=$D$71),"LISTA DE ESPERA (CONTADOR DE GÉNERO)","SELECCIONADO")))))</f>
        <v/>
      </c>
      <c r="P219" s="2"/>
      <c r="Q219" s="14"/>
    </row>
    <row r="220" spans="1:17" ht="13.2" x14ac:dyDescent="0.25">
      <c r="A220" s="2">
        <v>144</v>
      </c>
      <c r="B220" s="2"/>
      <c r="C220" s="2"/>
      <c r="D220" s="2"/>
      <c r="E220" s="2"/>
      <c r="F220" s="11" t="str">
        <f t="shared" si="10"/>
        <v/>
      </c>
      <c r="G220" s="2"/>
      <c r="H220" s="2"/>
      <c r="I220" s="2"/>
      <c r="J220" s="2"/>
      <c r="K220" s="2"/>
      <c r="L220" s="2"/>
      <c r="M220" s="2"/>
      <c r="N220" s="11" t="str">
        <f>IF(OR(B220="",M220&lt;&gt;"",I220="",N(I220)&lt;35),"",COUNTIFS($B$76:B219,B220,$M$76:M219,"",$I$76:I219,"&gt;=35")+1)</f>
        <v/>
      </c>
      <c r="O220" s="11" t="str">
        <f>IF(D220="","",IF(M220&lt;&gt;"","CUPO LIBERADO",IF(N(I220)&lt;35,"NO ALCANZA EL PUNTAJE MÍNIMO",IF(COUNTIFS($B$76:B219,B220,$O$76:O219,"SELECCIONADO")&gt;=IFERROR(INDEX($G$7:$G$64,MATCH(B220,$A$7:$A$64,0)),0),"LISTA DE ESPERA",IF(AND(G220&lt;&gt;"Femenino",COUNTIFS($O$76:O219,"SELECCIONADO",$G$76:G219,"&lt;&gt;Femenino")&gt;=$D$71),"LISTA DE ESPERA (CONTADOR DE GÉNERO)","SELECCIONADO")))))</f>
        <v/>
      </c>
      <c r="P220" s="2"/>
      <c r="Q220" s="14"/>
    </row>
    <row r="221" spans="1:17" ht="13.2" x14ac:dyDescent="0.25">
      <c r="A221" s="2">
        <v>145</v>
      </c>
      <c r="B221" s="2"/>
      <c r="C221" s="2"/>
      <c r="D221" s="2"/>
      <c r="E221" s="2"/>
      <c r="F221" s="11" t="str">
        <f t="shared" si="10"/>
        <v/>
      </c>
      <c r="G221" s="2"/>
      <c r="H221" s="2"/>
      <c r="I221" s="2"/>
      <c r="J221" s="2"/>
      <c r="K221" s="2"/>
      <c r="L221" s="2"/>
      <c r="M221" s="2"/>
      <c r="N221" s="11" t="str">
        <f>IF(OR(B221="",M221&lt;&gt;"",I221="",N(I221)&lt;35),"",COUNTIFS($B$76:B220,B221,$M$76:M220,"",$I$76:I220,"&gt;=35")+1)</f>
        <v/>
      </c>
      <c r="O221" s="11" t="str">
        <f>IF(D221="","",IF(M221&lt;&gt;"","CUPO LIBERADO",IF(N(I221)&lt;35,"NO ALCANZA EL PUNTAJE MÍNIMO",IF(COUNTIFS($B$76:B220,B221,$O$76:O220,"SELECCIONADO")&gt;=IFERROR(INDEX($G$7:$G$64,MATCH(B221,$A$7:$A$64,0)),0),"LISTA DE ESPERA",IF(AND(G221&lt;&gt;"Femenino",COUNTIFS($O$76:O220,"SELECCIONADO",$G$76:G220,"&lt;&gt;Femenino")&gt;=$D$71),"LISTA DE ESPERA (CONTADOR DE GÉNERO)","SELECCIONADO")))))</f>
        <v/>
      </c>
      <c r="P221" s="2"/>
      <c r="Q221" s="14"/>
    </row>
    <row r="222" spans="1:17" ht="13.2" x14ac:dyDescent="0.25">
      <c r="A222" s="2">
        <v>146</v>
      </c>
      <c r="B222" s="2"/>
      <c r="C222" s="2"/>
      <c r="D222" s="2"/>
      <c r="E222" s="2"/>
      <c r="F222" s="11" t="str">
        <f t="shared" si="10"/>
        <v/>
      </c>
      <c r="G222" s="2"/>
      <c r="H222" s="2"/>
      <c r="I222" s="2"/>
      <c r="J222" s="2"/>
      <c r="K222" s="2"/>
      <c r="L222" s="2"/>
      <c r="M222" s="2"/>
      <c r="N222" s="11" t="str">
        <f>IF(OR(B222="",M222&lt;&gt;"",I222="",N(I222)&lt;35),"",COUNTIFS($B$76:B221,B222,$M$76:M221,"",$I$76:I221,"&gt;=35")+1)</f>
        <v/>
      </c>
      <c r="O222" s="11" t="str">
        <f>IF(D222="","",IF(M222&lt;&gt;"","CUPO LIBERADO",IF(N(I222)&lt;35,"NO ALCANZA EL PUNTAJE MÍNIMO",IF(COUNTIFS($B$76:B221,B222,$O$76:O221,"SELECCIONADO")&gt;=IFERROR(INDEX($G$7:$G$64,MATCH(B222,$A$7:$A$64,0)),0),"LISTA DE ESPERA",IF(AND(G222&lt;&gt;"Femenino",COUNTIFS($O$76:O221,"SELECCIONADO",$G$76:G221,"&lt;&gt;Femenino")&gt;=$D$71),"LISTA DE ESPERA (CONTADOR DE GÉNERO)","SELECCIONADO")))))</f>
        <v/>
      </c>
      <c r="P222" s="2"/>
      <c r="Q222" s="14"/>
    </row>
    <row r="223" spans="1:17" ht="13.2" x14ac:dyDescent="0.25">
      <c r="A223" s="2">
        <v>147</v>
      </c>
      <c r="B223" s="2"/>
      <c r="C223" s="2"/>
      <c r="D223" s="2"/>
      <c r="E223" s="2"/>
      <c r="F223" s="11" t="str">
        <f t="shared" si="10"/>
        <v/>
      </c>
      <c r="G223" s="2"/>
      <c r="H223" s="2"/>
      <c r="I223" s="2"/>
      <c r="J223" s="2"/>
      <c r="K223" s="2"/>
      <c r="L223" s="2"/>
      <c r="M223" s="2"/>
      <c r="N223" s="11" t="str">
        <f>IF(OR(B223="",M223&lt;&gt;"",I223="",N(I223)&lt;35),"",COUNTIFS($B$76:B222,B223,$M$76:M222,"",$I$76:I222,"&gt;=35")+1)</f>
        <v/>
      </c>
      <c r="O223" s="11" t="str">
        <f>IF(D223="","",IF(M223&lt;&gt;"","CUPO LIBERADO",IF(N(I223)&lt;35,"NO ALCANZA EL PUNTAJE MÍNIMO",IF(COUNTIFS($B$76:B222,B223,$O$76:O222,"SELECCIONADO")&gt;=IFERROR(INDEX($G$7:$G$64,MATCH(B223,$A$7:$A$64,0)),0),"LISTA DE ESPERA",IF(AND(G223&lt;&gt;"Femenino",COUNTIFS($O$76:O222,"SELECCIONADO",$G$76:G222,"&lt;&gt;Femenino")&gt;=$D$71),"LISTA DE ESPERA (CONTADOR DE GÉNERO)","SELECCIONADO")))))</f>
        <v/>
      </c>
      <c r="P223" s="2"/>
      <c r="Q223" s="14"/>
    </row>
    <row r="224" spans="1:17" ht="13.2" x14ac:dyDescent="0.25">
      <c r="A224" s="2">
        <v>148</v>
      </c>
      <c r="B224" s="2"/>
      <c r="C224" s="2"/>
      <c r="D224" s="2"/>
      <c r="E224" s="2"/>
      <c r="F224" s="11" t="str">
        <f t="shared" si="10"/>
        <v/>
      </c>
      <c r="G224" s="2"/>
      <c r="H224" s="2"/>
      <c r="I224" s="2"/>
      <c r="J224" s="2"/>
      <c r="K224" s="2"/>
      <c r="L224" s="2"/>
      <c r="M224" s="2"/>
      <c r="N224" s="11" t="str">
        <f>IF(OR(B224="",M224&lt;&gt;"",I224="",N(I224)&lt;35),"",COUNTIFS($B$76:B223,B224,$M$76:M223,"",$I$76:I223,"&gt;=35")+1)</f>
        <v/>
      </c>
      <c r="O224" s="11" t="str">
        <f>IF(D224="","",IF(M224&lt;&gt;"","CUPO LIBERADO",IF(N(I224)&lt;35,"NO ALCANZA EL PUNTAJE MÍNIMO",IF(COUNTIFS($B$76:B223,B224,$O$76:O223,"SELECCIONADO")&gt;=IFERROR(INDEX($G$7:$G$64,MATCH(B224,$A$7:$A$64,0)),0),"LISTA DE ESPERA",IF(AND(G224&lt;&gt;"Femenino",COUNTIFS($O$76:O223,"SELECCIONADO",$G$76:G223,"&lt;&gt;Femenino")&gt;=$D$71),"LISTA DE ESPERA (CONTADOR DE GÉNERO)","SELECCIONADO")))))</f>
        <v/>
      </c>
      <c r="P224" s="2"/>
      <c r="Q224" s="14"/>
    </row>
    <row r="225" spans="1:17" ht="13.2" x14ac:dyDescent="0.25">
      <c r="A225" s="2">
        <v>149</v>
      </c>
      <c r="B225" s="2"/>
      <c r="C225" s="2"/>
      <c r="D225" s="2"/>
      <c r="E225" s="2"/>
      <c r="F225" s="11" t="str">
        <f t="shared" si="10"/>
        <v/>
      </c>
      <c r="G225" s="2"/>
      <c r="H225" s="2"/>
      <c r="I225" s="2"/>
      <c r="J225" s="2"/>
      <c r="K225" s="2"/>
      <c r="L225" s="2"/>
      <c r="M225" s="2"/>
      <c r="N225" s="11" t="str">
        <f>IF(OR(B225="",M225&lt;&gt;"",I225="",N(I225)&lt;35),"",COUNTIFS($B$76:B224,B225,$M$76:M224,"",$I$76:I224,"&gt;=35")+1)</f>
        <v/>
      </c>
      <c r="O225" s="11" t="str">
        <f>IF(D225="","",IF(M225&lt;&gt;"","CUPO LIBERADO",IF(N(I225)&lt;35,"NO ALCANZA EL PUNTAJE MÍNIMO",IF(COUNTIFS($B$76:B224,B225,$O$76:O224,"SELECCIONADO")&gt;=IFERROR(INDEX($G$7:$G$64,MATCH(B225,$A$7:$A$64,0)),0),"LISTA DE ESPERA",IF(AND(G225&lt;&gt;"Femenino",COUNTIFS($O$76:O224,"SELECCIONADO",$G$76:G224,"&lt;&gt;Femenino")&gt;=$D$71),"LISTA DE ESPERA (CONTADOR DE GÉNERO)","SELECCIONADO")))))</f>
        <v/>
      </c>
      <c r="P225" s="2"/>
      <c r="Q225" s="14"/>
    </row>
    <row r="226" spans="1:17" ht="13.2" x14ac:dyDescent="0.25">
      <c r="A226" s="2">
        <v>150</v>
      </c>
      <c r="B226" s="2"/>
      <c r="C226" s="2"/>
      <c r="D226" s="2"/>
      <c r="E226" s="2"/>
      <c r="F226" s="11" t="str">
        <f t="shared" si="10"/>
        <v/>
      </c>
      <c r="G226" s="2"/>
      <c r="H226" s="2"/>
      <c r="I226" s="2"/>
      <c r="J226" s="2"/>
      <c r="K226" s="2"/>
      <c r="L226" s="2"/>
      <c r="M226" s="2"/>
      <c r="N226" s="11" t="str">
        <f>IF(OR(B226="",M226&lt;&gt;"",I226="",N(I226)&lt;35),"",COUNTIFS($B$76:B225,B226,$M$76:M225,"",$I$76:I225,"&gt;=35")+1)</f>
        <v/>
      </c>
      <c r="O226" s="11" t="str">
        <f>IF(D226="","",IF(M226&lt;&gt;"","CUPO LIBERADO",IF(N(I226)&lt;35,"NO ALCANZA EL PUNTAJE MÍNIMO",IF(COUNTIFS($B$76:B225,B226,$O$76:O225,"SELECCIONADO")&gt;=IFERROR(INDEX($G$7:$G$64,MATCH(B226,$A$7:$A$64,0)),0),"LISTA DE ESPERA",IF(AND(G226&lt;&gt;"Femenino",COUNTIFS($O$76:O225,"SELECCIONADO",$G$76:G225,"&lt;&gt;Femenino")&gt;=$D$71),"LISTA DE ESPERA (CONTADOR DE GÉNERO)","SELECCIONADO")))))</f>
        <v/>
      </c>
      <c r="P226" s="2"/>
      <c r="Q226" s="14"/>
    </row>
    <row r="227" spans="1:17" ht="13.2" x14ac:dyDescent="0.25">
      <c r="A227" s="2">
        <v>151</v>
      </c>
      <c r="B227" s="2"/>
      <c r="C227" s="2"/>
      <c r="D227" s="2"/>
      <c r="E227" s="2"/>
      <c r="F227" s="11" t="str">
        <f t="shared" si="10"/>
        <v/>
      </c>
      <c r="G227" s="2"/>
      <c r="H227" s="2"/>
      <c r="I227" s="2"/>
      <c r="J227" s="2"/>
      <c r="K227" s="2"/>
      <c r="L227" s="2"/>
      <c r="M227" s="2"/>
      <c r="N227" s="11" t="str">
        <f>IF(OR(B227="",M227&lt;&gt;"",I227="",N(I227)&lt;35),"",COUNTIFS($B$76:B226,B227,$M$76:M226,"",$I$76:I226,"&gt;=35")+1)</f>
        <v/>
      </c>
      <c r="O227" s="11" t="str">
        <f>IF(D227="","",IF(M227&lt;&gt;"","CUPO LIBERADO",IF(N(I227)&lt;35,"NO ALCANZA EL PUNTAJE MÍNIMO",IF(COUNTIFS($B$76:B226,B227,$O$76:O226,"SELECCIONADO")&gt;=IFERROR(INDEX($G$7:$G$64,MATCH(B227,$A$7:$A$64,0)),0),"LISTA DE ESPERA",IF(AND(G227&lt;&gt;"Femenino",COUNTIFS($O$76:O226,"SELECCIONADO",$G$76:G226,"&lt;&gt;Femenino")&gt;=$D$71),"LISTA DE ESPERA (CONTADOR DE GÉNERO)","SELECCIONADO")))))</f>
        <v/>
      </c>
      <c r="P227" s="2"/>
      <c r="Q227" s="14"/>
    </row>
    <row r="228" spans="1:17" ht="13.2" x14ac:dyDescent="0.25">
      <c r="A228" s="2">
        <v>152</v>
      </c>
      <c r="B228" s="2"/>
      <c r="C228" s="2"/>
      <c r="D228" s="2"/>
      <c r="E228" s="2"/>
      <c r="F228" s="11" t="str">
        <f t="shared" si="10"/>
        <v/>
      </c>
      <c r="G228" s="2"/>
      <c r="H228" s="2"/>
      <c r="I228" s="2"/>
      <c r="J228" s="2"/>
      <c r="K228" s="2"/>
      <c r="L228" s="2"/>
      <c r="M228" s="2"/>
      <c r="N228" s="11" t="str">
        <f>IF(OR(B228="",M228&lt;&gt;"",I228="",N(I228)&lt;35),"",COUNTIFS($B$76:B227,B228,$M$76:M227,"",$I$76:I227,"&gt;=35")+1)</f>
        <v/>
      </c>
      <c r="O228" s="11" t="str">
        <f>IF(D228="","",IF(M228&lt;&gt;"","CUPO LIBERADO",IF(N(I228)&lt;35,"NO ALCANZA EL PUNTAJE MÍNIMO",IF(COUNTIFS($B$76:B227,B228,$O$76:O227,"SELECCIONADO")&gt;=IFERROR(INDEX($G$7:$G$64,MATCH(B228,$A$7:$A$64,0)),0),"LISTA DE ESPERA",IF(AND(G228&lt;&gt;"Femenino",COUNTIFS($O$76:O227,"SELECCIONADO",$G$76:G227,"&lt;&gt;Femenino")&gt;=$D$71),"LISTA DE ESPERA (CONTADOR DE GÉNERO)","SELECCIONADO")))))</f>
        <v/>
      </c>
      <c r="P228" s="2"/>
      <c r="Q228" s="14"/>
    </row>
    <row r="229" spans="1:17" ht="13.2" x14ac:dyDescent="0.25">
      <c r="A229" s="2">
        <v>153</v>
      </c>
      <c r="B229" s="2"/>
      <c r="C229" s="2"/>
      <c r="D229" s="2"/>
      <c r="E229" s="2"/>
      <c r="F229" s="11" t="str">
        <f t="shared" si="10"/>
        <v/>
      </c>
      <c r="G229" s="2"/>
      <c r="H229" s="2"/>
      <c r="I229" s="2"/>
      <c r="J229" s="2"/>
      <c r="K229" s="2"/>
      <c r="L229" s="2"/>
      <c r="M229" s="2"/>
      <c r="N229" s="11" t="str">
        <f>IF(OR(B229="",M229&lt;&gt;"",I229="",N(I229)&lt;35),"",COUNTIFS($B$76:B228,B229,$M$76:M228,"",$I$76:I228,"&gt;=35")+1)</f>
        <v/>
      </c>
      <c r="O229" s="11" t="str">
        <f>IF(D229="","",IF(M229&lt;&gt;"","CUPO LIBERADO",IF(N(I229)&lt;35,"NO ALCANZA EL PUNTAJE MÍNIMO",IF(COUNTIFS($B$76:B228,B229,$O$76:O228,"SELECCIONADO")&gt;=IFERROR(INDEX($G$7:$G$64,MATCH(B229,$A$7:$A$64,0)),0),"LISTA DE ESPERA",IF(AND(G229&lt;&gt;"Femenino",COUNTIFS($O$76:O228,"SELECCIONADO",$G$76:G228,"&lt;&gt;Femenino")&gt;=$D$71),"LISTA DE ESPERA (CONTADOR DE GÉNERO)","SELECCIONADO")))))</f>
        <v/>
      </c>
      <c r="P229" s="2"/>
      <c r="Q229" s="14"/>
    </row>
    <row r="230" spans="1:17" ht="13.2" x14ac:dyDescent="0.25">
      <c r="A230" s="2">
        <v>154</v>
      </c>
      <c r="B230" s="2"/>
      <c r="C230" s="2"/>
      <c r="D230" s="2"/>
      <c r="E230" s="2"/>
      <c r="F230" s="11" t="str">
        <f t="shared" si="10"/>
        <v/>
      </c>
      <c r="G230" s="2"/>
      <c r="H230" s="2"/>
      <c r="I230" s="2"/>
      <c r="J230" s="2"/>
      <c r="K230" s="2"/>
      <c r="L230" s="2"/>
      <c r="M230" s="2"/>
      <c r="N230" s="11" t="str">
        <f>IF(OR(B230="",M230&lt;&gt;"",I230="",N(I230)&lt;35),"",COUNTIFS($B$76:B229,B230,$M$76:M229,"",$I$76:I229,"&gt;=35")+1)</f>
        <v/>
      </c>
      <c r="O230" s="11" t="str">
        <f>IF(D230="","",IF(M230&lt;&gt;"","CUPO LIBERADO",IF(N(I230)&lt;35,"NO ALCANZA EL PUNTAJE MÍNIMO",IF(COUNTIFS($B$76:B229,B230,$O$76:O229,"SELECCIONADO")&gt;=IFERROR(INDEX($G$7:$G$64,MATCH(B230,$A$7:$A$64,0)),0),"LISTA DE ESPERA",IF(AND(G230&lt;&gt;"Femenino",COUNTIFS($O$76:O229,"SELECCIONADO",$G$76:G229,"&lt;&gt;Femenino")&gt;=$D$71),"LISTA DE ESPERA (CONTADOR DE GÉNERO)","SELECCIONADO")))))</f>
        <v/>
      </c>
      <c r="P230" s="2"/>
      <c r="Q230" s="14"/>
    </row>
    <row r="231" spans="1:17" ht="13.2" x14ac:dyDescent="0.25">
      <c r="A231" s="2">
        <v>155</v>
      </c>
      <c r="B231" s="2"/>
      <c r="C231" s="2"/>
      <c r="D231" s="2"/>
      <c r="E231" s="2"/>
      <c r="F231" s="11" t="str">
        <f t="shared" si="10"/>
        <v/>
      </c>
      <c r="G231" s="2"/>
      <c r="H231" s="2"/>
      <c r="I231" s="2"/>
      <c r="J231" s="2"/>
      <c r="K231" s="2"/>
      <c r="L231" s="2"/>
      <c r="M231" s="2"/>
      <c r="N231" s="11" t="str">
        <f>IF(OR(B231="",M231&lt;&gt;"",I231="",N(I231)&lt;35),"",COUNTIFS($B$76:B230,B231,$M$76:M230,"",$I$76:I230,"&gt;=35")+1)</f>
        <v/>
      </c>
      <c r="O231" s="11" t="str">
        <f>IF(D231="","",IF(M231&lt;&gt;"","CUPO LIBERADO",IF(N(I231)&lt;35,"NO ALCANZA EL PUNTAJE MÍNIMO",IF(COUNTIFS($B$76:B230,B231,$O$76:O230,"SELECCIONADO")&gt;=IFERROR(INDEX($G$7:$G$64,MATCH(B231,$A$7:$A$64,0)),0),"LISTA DE ESPERA",IF(AND(G231&lt;&gt;"Femenino",COUNTIFS($O$76:O230,"SELECCIONADO",$G$76:G230,"&lt;&gt;Femenino")&gt;=$D$71),"LISTA DE ESPERA (CONTADOR DE GÉNERO)","SELECCIONADO")))))</f>
        <v/>
      </c>
      <c r="P231" s="2"/>
      <c r="Q231" s="14"/>
    </row>
    <row r="232" spans="1:17" ht="13.2" x14ac:dyDescent="0.25">
      <c r="A232" s="2">
        <v>156</v>
      </c>
      <c r="B232" s="2"/>
      <c r="C232" s="2"/>
      <c r="D232" s="2"/>
      <c r="E232" s="2"/>
      <c r="F232" s="11" t="str">
        <f t="shared" si="10"/>
        <v/>
      </c>
      <c r="G232" s="2"/>
      <c r="H232" s="2"/>
      <c r="I232" s="2"/>
      <c r="J232" s="2"/>
      <c r="K232" s="2"/>
      <c r="L232" s="2"/>
      <c r="M232" s="2"/>
      <c r="N232" s="11" t="str">
        <f>IF(OR(B232="",M232&lt;&gt;"",I232="",N(I232)&lt;35),"",COUNTIFS($B$76:B231,B232,$M$76:M231,"",$I$76:I231,"&gt;=35")+1)</f>
        <v/>
      </c>
      <c r="O232" s="11" t="str">
        <f>IF(D232="","",IF(M232&lt;&gt;"","CUPO LIBERADO",IF(N(I232)&lt;35,"NO ALCANZA EL PUNTAJE MÍNIMO",IF(COUNTIFS($B$76:B231,B232,$O$76:O231,"SELECCIONADO")&gt;=IFERROR(INDEX($G$7:$G$64,MATCH(B232,$A$7:$A$64,0)),0),"LISTA DE ESPERA",IF(AND(G232&lt;&gt;"Femenino",COUNTIFS($O$76:O231,"SELECCIONADO",$G$76:G231,"&lt;&gt;Femenino")&gt;=$D$71),"LISTA DE ESPERA (CONTADOR DE GÉNERO)","SELECCIONADO")))))</f>
        <v/>
      </c>
      <c r="P232" s="2"/>
      <c r="Q232" s="14"/>
    </row>
    <row r="233" spans="1:17" ht="13.2" x14ac:dyDescent="0.25">
      <c r="A233" s="2">
        <v>157</v>
      </c>
      <c r="B233" s="2"/>
      <c r="C233" s="2"/>
      <c r="D233" s="2"/>
      <c r="E233" s="2"/>
      <c r="F233" s="11" t="str">
        <f t="shared" si="10"/>
        <v/>
      </c>
      <c r="G233" s="2"/>
      <c r="H233" s="2"/>
      <c r="I233" s="2"/>
      <c r="J233" s="2"/>
      <c r="K233" s="2"/>
      <c r="L233" s="2"/>
      <c r="M233" s="2"/>
      <c r="N233" s="11" t="str">
        <f>IF(OR(B233="",M233&lt;&gt;"",I233="",N(I233)&lt;35),"",COUNTIFS($B$76:B232,B233,$M$76:M232,"",$I$76:I232,"&gt;=35")+1)</f>
        <v/>
      </c>
      <c r="O233" s="11" t="str">
        <f>IF(D233="","",IF(M233&lt;&gt;"","CUPO LIBERADO",IF(N(I233)&lt;35,"NO ALCANZA EL PUNTAJE MÍNIMO",IF(COUNTIFS($B$76:B232,B233,$O$76:O232,"SELECCIONADO")&gt;=IFERROR(INDEX($G$7:$G$64,MATCH(B233,$A$7:$A$64,0)),0),"LISTA DE ESPERA",IF(AND(G233&lt;&gt;"Femenino",COUNTIFS($O$76:O232,"SELECCIONADO",$G$76:G232,"&lt;&gt;Femenino")&gt;=$D$71),"LISTA DE ESPERA (CONTADOR DE GÉNERO)","SELECCIONADO")))))</f>
        <v/>
      </c>
      <c r="P233" s="2"/>
      <c r="Q233" s="14"/>
    </row>
    <row r="234" spans="1:17" ht="13.2" x14ac:dyDescent="0.25">
      <c r="A234" s="2">
        <v>158</v>
      </c>
      <c r="B234" s="2"/>
      <c r="C234" s="2"/>
      <c r="D234" s="2"/>
      <c r="E234" s="2"/>
      <c r="F234" s="11" t="str">
        <f t="shared" si="10"/>
        <v/>
      </c>
      <c r="G234" s="2"/>
      <c r="H234" s="2"/>
      <c r="I234" s="2"/>
      <c r="J234" s="2"/>
      <c r="K234" s="2"/>
      <c r="L234" s="2"/>
      <c r="M234" s="2"/>
      <c r="N234" s="11" t="str">
        <f>IF(OR(B234="",M234&lt;&gt;"",I234="",N(I234)&lt;35),"",COUNTIFS($B$76:B233,B234,$M$76:M233,"",$I$76:I233,"&gt;=35")+1)</f>
        <v/>
      </c>
      <c r="O234" s="11" t="str">
        <f>IF(D234="","",IF(M234&lt;&gt;"","CUPO LIBERADO",IF(N(I234)&lt;35,"NO ALCANZA EL PUNTAJE MÍNIMO",IF(COUNTIFS($B$76:B233,B234,$O$76:O233,"SELECCIONADO")&gt;=IFERROR(INDEX($G$7:$G$64,MATCH(B234,$A$7:$A$64,0)),0),"LISTA DE ESPERA",IF(AND(G234&lt;&gt;"Femenino",COUNTIFS($O$76:O233,"SELECCIONADO",$G$76:G233,"&lt;&gt;Femenino")&gt;=$D$71),"LISTA DE ESPERA (CONTADOR DE GÉNERO)","SELECCIONADO")))))</f>
        <v/>
      </c>
      <c r="P234" s="2"/>
      <c r="Q234" s="14"/>
    </row>
    <row r="235" spans="1:17" ht="13.2" x14ac:dyDescent="0.25">
      <c r="A235" s="2">
        <v>159</v>
      </c>
      <c r="B235" s="2"/>
      <c r="C235" s="2"/>
      <c r="D235" s="2"/>
      <c r="E235" s="2"/>
      <c r="F235" s="11" t="str">
        <f t="shared" si="10"/>
        <v/>
      </c>
      <c r="G235" s="2"/>
      <c r="H235" s="2"/>
      <c r="I235" s="2"/>
      <c r="J235" s="2"/>
      <c r="K235" s="2"/>
      <c r="L235" s="2"/>
      <c r="M235" s="2"/>
      <c r="N235" s="11" t="str">
        <f>IF(OR(B235="",M235&lt;&gt;"",I235="",N(I235)&lt;35),"",COUNTIFS($B$76:B234,B235,$M$76:M234,"",$I$76:I234,"&gt;=35")+1)</f>
        <v/>
      </c>
      <c r="O235" s="11" t="str">
        <f>IF(D235="","",IF(M235&lt;&gt;"","CUPO LIBERADO",IF(N(I235)&lt;35,"NO ALCANZA EL PUNTAJE MÍNIMO",IF(COUNTIFS($B$76:B234,B235,$O$76:O234,"SELECCIONADO")&gt;=IFERROR(INDEX($G$7:$G$64,MATCH(B235,$A$7:$A$64,0)),0),"LISTA DE ESPERA",IF(AND(G235&lt;&gt;"Femenino",COUNTIFS($O$76:O234,"SELECCIONADO",$G$76:G234,"&lt;&gt;Femenino")&gt;=$D$71),"LISTA DE ESPERA (CONTADOR DE GÉNERO)","SELECCIONADO")))))</f>
        <v/>
      </c>
      <c r="P235" s="2"/>
      <c r="Q235" s="14"/>
    </row>
    <row r="236" spans="1:17" ht="13.2" x14ac:dyDescent="0.25">
      <c r="A236" s="2">
        <v>160</v>
      </c>
      <c r="B236" s="2"/>
      <c r="C236" s="2"/>
      <c r="D236" s="2"/>
      <c r="E236" s="2"/>
      <c r="F236" s="11" t="str">
        <f t="shared" si="10"/>
        <v/>
      </c>
      <c r="G236" s="2"/>
      <c r="H236" s="2"/>
      <c r="I236" s="2"/>
      <c r="J236" s="2"/>
      <c r="K236" s="2"/>
      <c r="L236" s="2"/>
      <c r="M236" s="2"/>
      <c r="N236" s="11" t="str">
        <f>IF(OR(B236="",M236&lt;&gt;"",I236="",N(I236)&lt;35),"",COUNTIFS($B$76:B235,B236,$M$76:M235,"",$I$76:I235,"&gt;=35")+1)</f>
        <v/>
      </c>
      <c r="O236" s="11" t="str">
        <f>IF(D236="","",IF(M236&lt;&gt;"","CUPO LIBERADO",IF(N(I236)&lt;35,"NO ALCANZA EL PUNTAJE MÍNIMO",IF(COUNTIFS($B$76:B235,B236,$O$76:O235,"SELECCIONADO")&gt;=IFERROR(INDEX($G$7:$G$64,MATCH(B236,$A$7:$A$64,0)),0),"LISTA DE ESPERA",IF(AND(G236&lt;&gt;"Femenino",COUNTIFS($O$76:O235,"SELECCIONADO",$G$76:G235,"&lt;&gt;Femenino")&gt;=$D$71),"LISTA DE ESPERA (CONTADOR DE GÉNERO)","SELECCIONADO")))))</f>
        <v/>
      </c>
      <c r="P236" s="2"/>
      <c r="Q236" s="14"/>
    </row>
    <row r="237" spans="1:17" ht="13.2" x14ac:dyDescent="0.25">
      <c r="A237" s="2">
        <v>161</v>
      </c>
      <c r="B237" s="2"/>
      <c r="C237" s="2"/>
      <c r="D237" s="2"/>
      <c r="E237" s="2"/>
      <c r="F237" s="11" t="str">
        <f t="shared" si="10"/>
        <v/>
      </c>
      <c r="G237" s="2"/>
      <c r="H237" s="2"/>
      <c r="I237" s="2"/>
      <c r="J237" s="2"/>
      <c r="K237" s="2"/>
      <c r="L237" s="2"/>
      <c r="M237" s="2"/>
      <c r="N237" s="11" t="str">
        <f>IF(OR(B237="",M237&lt;&gt;"",I237="",N(I237)&lt;35),"",COUNTIFS($B$76:B236,B237,$M$76:M236,"",$I$76:I236,"&gt;=35")+1)</f>
        <v/>
      </c>
      <c r="O237" s="11" t="str">
        <f>IF(D237="","",IF(M237&lt;&gt;"","CUPO LIBERADO",IF(N(I237)&lt;35,"NO ALCANZA EL PUNTAJE MÍNIMO",IF(COUNTIFS($B$76:B236,B237,$O$76:O236,"SELECCIONADO")&gt;=IFERROR(INDEX($G$7:$G$64,MATCH(B237,$A$7:$A$64,0)),0),"LISTA DE ESPERA",IF(AND(G237&lt;&gt;"Femenino",COUNTIFS($O$76:O236,"SELECCIONADO",$G$76:G236,"&lt;&gt;Femenino")&gt;=$D$71),"LISTA DE ESPERA (CONTADOR DE GÉNERO)","SELECCIONADO")))))</f>
        <v/>
      </c>
      <c r="P237" s="2"/>
      <c r="Q237" s="14"/>
    </row>
    <row r="238" spans="1:17" ht="13.2" x14ac:dyDescent="0.25">
      <c r="A238" s="2">
        <v>162</v>
      </c>
      <c r="B238" s="2"/>
      <c r="C238" s="2"/>
      <c r="D238" s="2"/>
      <c r="E238" s="2"/>
      <c r="F238" s="11" t="str">
        <f t="shared" si="10"/>
        <v/>
      </c>
      <c r="G238" s="2"/>
      <c r="H238" s="2"/>
      <c r="I238" s="2"/>
      <c r="J238" s="2"/>
      <c r="K238" s="2"/>
      <c r="L238" s="2"/>
      <c r="M238" s="2"/>
      <c r="N238" s="11" t="str">
        <f>IF(OR(B238="",M238&lt;&gt;"",I238="",N(I238)&lt;35),"",COUNTIFS($B$76:B237,B238,$M$76:M237,"",$I$76:I237,"&gt;=35")+1)</f>
        <v/>
      </c>
      <c r="O238" s="11" t="str">
        <f>IF(D238="","",IF(M238&lt;&gt;"","CUPO LIBERADO",IF(N(I238)&lt;35,"NO ALCANZA EL PUNTAJE MÍNIMO",IF(COUNTIFS($B$76:B237,B238,$O$76:O237,"SELECCIONADO")&gt;=IFERROR(INDEX($G$7:$G$64,MATCH(B238,$A$7:$A$64,0)),0),"LISTA DE ESPERA",IF(AND(G238&lt;&gt;"Femenino",COUNTIFS($O$76:O237,"SELECCIONADO",$G$76:G237,"&lt;&gt;Femenino")&gt;=$D$71),"LISTA DE ESPERA (CONTADOR DE GÉNERO)","SELECCIONADO")))))</f>
        <v/>
      </c>
      <c r="P238" s="2"/>
      <c r="Q238" s="14"/>
    </row>
    <row r="239" spans="1:17" ht="13.2" x14ac:dyDescent="0.25">
      <c r="A239" s="2">
        <v>163</v>
      </c>
      <c r="B239" s="2"/>
      <c r="C239" s="2"/>
      <c r="D239" s="2"/>
      <c r="E239" s="2"/>
      <c r="F239" s="11" t="str">
        <f t="shared" si="10"/>
        <v/>
      </c>
      <c r="G239" s="2"/>
      <c r="H239" s="2"/>
      <c r="I239" s="2"/>
      <c r="J239" s="2"/>
      <c r="K239" s="2"/>
      <c r="L239" s="2"/>
      <c r="M239" s="2"/>
      <c r="N239" s="11" t="str">
        <f>IF(OR(B239="",M239&lt;&gt;"",I239="",N(I239)&lt;35),"",COUNTIFS($B$76:B238,B239,$M$76:M238,"",$I$76:I238,"&gt;=35")+1)</f>
        <v/>
      </c>
      <c r="O239" s="11" t="str">
        <f>IF(D239="","",IF(M239&lt;&gt;"","CUPO LIBERADO",IF(N(I239)&lt;35,"NO ALCANZA EL PUNTAJE MÍNIMO",IF(COUNTIFS($B$76:B238,B239,$O$76:O238,"SELECCIONADO")&gt;=IFERROR(INDEX($G$7:$G$64,MATCH(B239,$A$7:$A$64,0)),0),"LISTA DE ESPERA",IF(AND(G239&lt;&gt;"Femenino",COUNTIFS($O$76:O238,"SELECCIONADO",$G$76:G238,"&lt;&gt;Femenino")&gt;=$D$71),"LISTA DE ESPERA (CONTADOR DE GÉNERO)","SELECCIONADO")))))</f>
        <v/>
      </c>
      <c r="P239" s="2"/>
      <c r="Q239" s="14"/>
    </row>
    <row r="240" spans="1:17" ht="13.2" x14ac:dyDescent="0.25">
      <c r="A240" s="2">
        <v>164</v>
      </c>
      <c r="B240" s="2"/>
      <c r="C240" s="2"/>
      <c r="D240" s="2"/>
      <c r="E240" s="2"/>
      <c r="F240" s="11" t="str">
        <f t="shared" si="10"/>
        <v/>
      </c>
      <c r="G240" s="2"/>
      <c r="H240" s="2"/>
      <c r="I240" s="2"/>
      <c r="J240" s="2"/>
      <c r="K240" s="2"/>
      <c r="L240" s="2"/>
      <c r="M240" s="2"/>
      <c r="N240" s="11" t="str">
        <f>IF(OR(B240="",M240&lt;&gt;"",I240="",N(I240)&lt;35),"",COUNTIFS($B$76:B239,B240,$M$76:M239,"",$I$76:I239,"&gt;=35")+1)</f>
        <v/>
      </c>
      <c r="O240" s="11" t="str">
        <f>IF(D240="","",IF(M240&lt;&gt;"","CUPO LIBERADO",IF(N(I240)&lt;35,"NO ALCANZA EL PUNTAJE MÍNIMO",IF(COUNTIFS($B$76:B239,B240,$O$76:O239,"SELECCIONADO")&gt;=IFERROR(INDEX($G$7:$G$64,MATCH(B240,$A$7:$A$64,0)),0),"LISTA DE ESPERA",IF(AND(G240&lt;&gt;"Femenino",COUNTIFS($O$76:O239,"SELECCIONADO",$G$76:G239,"&lt;&gt;Femenino")&gt;=$D$71),"LISTA DE ESPERA (CONTADOR DE GÉNERO)","SELECCIONADO")))))</f>
        <v/>
      </c>
      <c r="P240" s="2"/>
      <c r="Q240" s="14"/>
    </row>
    <row r="241" spans="1:17" ht="13.2" x14ac:dyDescent="0.25">
      <c r="A241" s="2">
        <v>165</v>
      </c>
      <c r="B241" s="2"/>
      <c r="C241" s="2"/>
      <c r="D241" s="2"/>
      <c r="E241" s="2"/>
      <c r="F241" s="11" t="str">
        <f t="shared" si="10"/>
        <v/>
      </c>
      <c r="G241" s="2"/>
      <c r="H241" s="2"/>
      <c r="I241" s="2"/>
      <c r="J241" s="2"/>
      <c r="K241" s="2"/>
      <c r="L241" s="2"/>
      <c r="M241" s="2"/>
      <c r="N241" s="11" t="str">
        <f>IF(OR(B241="",M241&lt;&gt;"",I241="",N(I241)&lt;35),"",COUNTIFS($B$76:B240,B241,$M$76:M240,"",$I$76:I240,"&gt;=35")+1)</f>
        <v/>
      </c>
      <c r="O241" s="11" t="str">
        <f>IF(D241="","",IF(M241&lt;&gt;"","CUPO LIBERADO",IF(N(I241)&lt;35,"NO ALCANZA EL PUNTAJE MÍNIMO",IF(COUNTIFS($B$76:B240,B241,$O$76:O240,"SELECCIONADO")&gt;=IFERROR(INDEX($G$7:$G$64,MATCH(B241,$A$7:$A$64,0)),0),"LISTA DE ESPERA",IF(AND(G241&lt;&gt;"Femenino",COUNTIFS($O$76:O240,"SELECCIONADO",$G$76:G240,"&lt;&gt;Femenino")&gt;=$D$71),"LISTA DE ESPERA (CONTADOR DE GÉNERO)","SELECCIONADO")))))</f>
        <v/>
      </c>
      <c r="P241" s="2"/>
      <c r="Q241" s="14"/>
    </row>
    <row r="242" spans="1:17" ht="13.2" x14ac:dyDescent="0.25">
      <c r="A242" s="2">
        <v>166</v>
      </c>
      <c r="B242" s="2"/>
      <c r="C242" s="2"/>
      <c r="D242" s="2"/>
      <c r="E242" s="2"/>
      <c r="F242" s="11" t="str">
        <f t="shared" si="10"/>
        <v/>
      </c>
      <c r="G242" s="2"/>
      <c r="H242" s="2"/>
      <c r="I242" s="2"/>
      <c r="J242" s="2"/>
      <c r="K242" s="2"/>
      <c r="L242" s="2"/>
      <c r="M242" s="2"/>
      <c r="N242" s="11" t="str">
        <f>IF(OR(B242="",M242&lt;&gt;"",I242="",N(I242)&lt;35),"",COUNTIFS($B$76:B241,B242,$M$76:M241,"",$I$76:I241,"&gt;=35")+1)</f>
        <v/>
      </c>
      <c r="O242" s="11" t="str">
        <f>IF(D242="","",IF(M242&lt;&gt;"","CUPO LIBERADO",IF(N(I242)&lt;35,"NO ALCANZA EL PUNTAJE MÍNIMO",IF(COUNTIFS($B$76:B241,B242,$O$76:O241,"SELECCIONADO")&gt;=IFERROR(INDEX($G$7:$G$64,MATCH(B242,$A$7:$A$64,0)),0),"LISTA DE ESPERA",IF(AND(G242&lt;&gt;"Femenino",COUNTIFS($O$76:O241,"SELECCIONADO",$G$76:G241,"&lt;&gt;Femenino")&gt;=$D$71),"LISTA DE ESPERA (CONTADOR DE GÉNERO)","SELECCIONADO")))))</f>
        <v/>
      </c>
      <c r="P242" s="2"/>
      <c r="Q242" s="14"/>
    </row>
    <row r="243" spans="1:17" ht="13.2" x14ac:dyDescent="0.25">
      <c r="A243" s="2">
        <v>167</v>
      </c>
      <c r="B243" s="2"/>
      <c r="C243" s="2"/>
      <c r="D243" s="2"/>
      <c r="E243" s="2"/>
      <c r="F243" s="11" t="str">
        <f t="shared" si="10"/>
        <v/>
      </c>
      <c r="G243" s="2"/>
      <c r="H243" s="2"/>
      <c r="I243" s="2"/>
      <c r="J243" s="2"/>
      <c r="K243" s="2"/>
      <c r="L243" s="2"/>
      <c r="M243" s="2"/>
      <c r="N243" s="11" t="str">
        <f>IF(OR(B243="",M243&lt;&gt;"",I243="",N(I243)&lt;35),"",COUNTIFS($B$76:B242,B243,$M$76:M242,"",$I$76:I242,"&gt;=35")+1)</f>
        <v/>
      </c>
      <c r="O243" s="11" t="str">
        <f>IF(D243="","",IF(M243&lt;&gt;"","CUPO LIBERADO",IF(N(I243)&lt;35,"NO ALCANZA EL PUNTAJE MÍNIMO",IF(COUNTIFS($B$76:B242,B243,$O$76:O242,"SELECCIONADO")&gt;=IFERROR(INDEX($G$7:$G$64,MATCH(B243,$A$7:$A$64,0)),0),"LISTA DE ESPERA",IF(AND(G243&lt;&gt;"Femenino",COUNTIFS($O$76:O242,"SELECCIONADO",$G$76:G242,"&lt;&gt;Femenino")&gt;=$D$71),"LISTA DE ESPERA (CONTADOR DE GÉNERO)","SELECCIONADO")))))</f>
        <v/>
      </c>
      <c r="P243" s="2"/>
      <c r="Q243" s="14"/>
    </row>
    <row r="244" spans="1:17" ht="13.2" x14ac:dyDescent="0.25">
      <c r="A244" s="2">
        <v>168</v>
      </c>
      <c r="B244" s="2"/>
      <c r="C244" s="2"/>
      <c r="D244" s="2"/>
      <c r="E244" s="2"/>
      <c r="F244" s="11" t="str">
        <f t="shared" si="10"/>
        <v/>
      </c>
      <c r="G244" s="2"/>
      <c r="H244" s="2"/>
      <c r="I244" s="2"/>
      <c r="J244" s="2"/>
      <c r="K244" s="2"/>
      <c r="L244" s="2"/>
      <c r="M244" s="2"/>
      <c r="N244" s="11" t="str">
        <f>IF(OR(B244="",M244&lt;&gt;"",I244="",N(I244)&lt;35),"",COUNTIFS($B$76:B243,B244,$M$76:M243,"",$I$76:I243,"&gt;=35")+1)</f>
        <v/>
      </c>
      <c r="O244" s="11" t="str">
        <f>IF(D244="","",IF(M244&lt;&gt;"","CUPO LIBERADO",IF(N(I244)&lt;35,"NO ALCANZA EL PUNTAJE MÍNIMO",IF(COUNTIFS($B$76:B243,B244,$O$76:O243,"SELECCIONADO")&gt;=IFERROR(INDEX($G$7:$G$64,MATCH(B244,$A$7:$A$64,0)),0),"LISTA DE ESPERA",IF(AND(G244&lt;&gt;"Femenino",COUNTIFS($O$76:O243,"SELECCIONADO",$G$76:G243,"&lt;&gt;Femenino")&gt;=$D$71),"LISTA DE ESPERA (CONTADOR DE GÉNERO)","SELECCIONADO")))))</f>
        <v/>
      </c>
      <c r="P244" s="2"/>
      <c r="Q244" s="14"/>
    </row>
    <row r="245" spans="1:17" ht="13.2" x14ac:dyDescent="0.25">
      <c r="A245" s="2">
        <v>169</v>
      </c>
      <c r="B245" s="2"/>
      <c r="C245" s="2"/>
      <c r="D245" s="2"/>
      <c r="E245" s="2"/>
      <c r="F245" s="11" t="str">
        <f t="shared" si="10"/>
        <v/>
      </c>
      <c r="G245" s="2"/>
      <c r="H245" s="2"/>
      <c r="I245" s="2"/>
      <c r="J245" s="2"/>
      <c r="K245" s="2"/>
      <c r="L245" s="2"/>
      <c r="M245" s="2"/>
      <c r="N245" s="11" t="str">
        <f>IF(OR(B245="",M245&lt;&gt;"",I245="",N(I245)&lt;35),"",COUNTIFS($B$76:B244,B245,$M$76:M244,"",$I$76:I244,"&gt;=35")+1)</f>
        <v/>
      </c>
      <c r="O245" s="11" t="str">
        <f>IF(D245="","",IF(M245&lt;&gt;"","CUPO LIBERADO",IF(N(I245)&lt;35,"NO ALCANZA EL PUNTAJE MÍNIMO",IF(COUNTIFS($B$76:B244,B245,$O$76:O244,"SELECCIONADO")&gt;=IFERROR(INDEX($G$7:$G$64,MATCH(B245,$A$7:$A$64,0)),0),"LISTA DE ESPERA",IF(AND(G245&lt;&gt;"Femenino",COUNTIFS($O$76:O244,"SELECCIONADO",$G$76:G244,"&lt;&gt;Femenino")&gt;=$D$71),"LISTA DE ESPERA (CONTADOR DE GÉNERO)","SELECCIONADO")))))</f>
        <v/>
      </c>
      <c r="P245" s="2"/>
      <c r="Q245" s="14"/>
    </row>
    <row r="246" spans="1:17" ht="13.2" x14ac:dyDescent="0.25">
      <c r="A246" s="2">
        <v>170</v>
      </c>
      <c r="B246" s="2"/>
      <c r="C246" s="2"/>
      <c r="D246" s="2"/>
      <c r="E246" s="2"/>
      <c r="F246" s="11" t="str">
        <f t="shared" si="10"/>
        <v/>
      </c>
      <c r="G246" s="2"/>
      <c r="H246" s="2"/>
      <c r="I246" s="2"/>
      <c r="J246" s="2"/>
      <c r="K246" s="2"/>
      <c r="L246" s="2"/>
      <c r="M246" s="2"/>
      <c r="N246" s="11" t="str">
        <f>IF(OR(B246="",M246&lt;&gt;"",I246="",N(I246)&lt;35),"",COUNTIFS($B$76:B245,B246,$M$76:M245,"",$I$76:I245,"&gt;=35")+1)</f>
        <v/>
      </c>
      <c r="O246" s="11" t="str">
        <f>IF(D246="","",IF(M246&lt;&gt;"","CUPO LIBERADO",IF(N(I246)&lt;35,"NO ALCANZA EL PUNTAJE MÍNIMO",IF(COUNTIFS($B$76:B245,B246,$O$76:O245,"SELECCIONADO")&gt;=IFERROR(INDEX($G$7:$G$64,MATCH(B246,$A$7:$A$64,0)),0),"LISTA DE ESPERA",IF(AND(G246&lt;&gt;"Femenino",COUNTIFS($O$76:O245,"SELECCIONADO",$G$76:G245,"&lt;&gt;Femenino")&gt;=$D$71),"LISTA DE ESPERA (CONTADOR DE GÉNERO)","SELECCIONADO")))))</f>
        <v/>
      </c>
      <c r="P246" s="2"/>
      <c r="Q246" s="14"/>
    </row>
    <row r="247" spans="1:17" ht="13.2" x14ac:dyDescent="0.25">
      <c r="A247" s="2">
        <v>171</v>
      </c>
      <c r="B247" s="2"/>
      <c r="C247" s="2"/>
      <c r="D247" s="2"/>
      <c r="E247" s="2"/>
      <c r="F247" s="11" t="str">
        <f t="shared" si="10"/>
        <v/>
      </c>
      <c r="G247" s="2"/>
      <c r="H247" s="2"/>
      <c r="I247" s="2"/>
      <c r="J247" s="2"/>
      <c r="K247" s="2"/>
      <c r="L247" s="2"/>
      <c r="M247" s="2"/>
      <c r="N247" s="11" t="str">
        <f>IF(OR(B247="",M247&lt;&gt;"",I247="",N(I247)&lt;35),"",COUNTIFS($B$76:B246,B247,$M$76:M246,"",$I$76:I246,"&gt;=35")+1)</f>
        <v/>
      </c>
      <c r="O247" s="11" t="str">
        <f>IF(D247="","",IF(M247&lt;&gt;"","CUPO LIBERADO",IF(N(I247)&lt;35,"NO ALCANZA EL PUNTAJE MÍNIMO",IF(COUNTIFS($B$76:B246,B247,$O$76:O246,"SELECCIONADO")&gt;=IFERROR(INDEX($G$7:$G$64,MATCH(B247,$A$7:$A$64,0)),0),"LISTA DE ESPERA",IF(AND(G247&lt;&gt;"Femenino",COUNTIFS($O$76:O246,"SELECCIONADO",$G$76:G246,"&lt;&gt;Femenino")&gt;=$D$71),"LISTA DE ESPERA (CONTADOR DE GÉNERO)","SELECCIONADO")))))</f>
        <v/>
      </c>
      <c r="P247" s="2"/>
      <c r="Q247" s="14"/>
    </row>
    <row r="248" spans="1:17" ht="13.2" x14ac:dyDescent="0.25">
      <c r="A248" s="2">
        <v>172</v>
      </c>
      <c r="B248" s="2"/>
      <c r="C248" s="2"/>
      <c r="D248" s="2"/>
      <c r="E248" s="2"/>
      <c r="F248" s="11" t="str">
        <f t="shared" si="10"/>
        <v/>
      </c>
      <c r="G248" s="2"/>
      <c r="H248" s="2"/>
      <c r="I248" s="2"/>
      <c r="J248" s="2"/>
      <c r="K248" s="2"/>
      <c r="L248" s="2"/>
      <c r="M248" s="2"/>
      <c r="N248" s="11" t="str">
        <f>IF(OR(B248="",M248&lt;&gt;"",I248="",N(I248)&lt;35),"",COUNTIFS($B$76:B247,B248,$M$76:M247,"",$I$76:I247,"&gt;=35")+1)</f>
        <v/>
      </c>
      <c r="O248" s="11" t="str">
        <f>IF(D248="","",IF(M248&lt;&gt;"","CUPO LIBERADO",IF(N(I248)&lt;35,"NO ALCANZA EL PUNTAJE MÍNIMO",IF(COUNTIFS($B$76:B247,B248,$O$76:O247,"SELECCIONADO")&gt;=IFERROR(INDEX($G$7:$G$64,MATCH(B248,$A$7:$A$64,0)),0),"LISTA DE ESPERA",IF(AND(G248&lt;&gt;"Femenino",COUNTIFS($O$76:O247,"SELECCIONADO",$G$76:G247,"&lt;&gt;Femenino")&gt;=$D$71),"LISTA DE ESPERA (CONTADOR DE GÉNERO)","SELECCIONADO")))))</f>
        <v/>
      </c>
      <c r="P248" s="2"/>
      <c r="Q248" s="14"/>
    </row>
    <row r="249" spans="1:17" ht="13.2" x14ac:dyDescent="0.25">
      <c r="A249" s="2">
        <v>173</v>
      </c>
      <c r="B249" s="2"/>
      <c r="C249" s="2"/>
      <c r="D249" s="2"/>
      <c r="E249" s="2"/>
      <c r="F249" s="11" t="str">
        <f t="shared" si="10"/>
        <v/>
      </c>
      <c r="G249" s="2"/>
      <c r="H249" s="2"/>
      <c r="I249" s="2"/>
      <c r="J249" s="2"/>
      <c r="K249" s="2"/>
      <c r="L249" s="2"/>
      <c r="M249" s="2"/>
      <c r="N249" s="11" t="str">
        <f>IF(OR(B249="",M249&lt;&gt;"",I249="",N(I249)&lt;35),"",COUNTIFS($B$76:B248,B249,$M$76:M248,"",$I$76:I248,"&gt;=35")+1)</f>
        <v/>
      </c>
      <c r="O249" s="11" t="str">
        <f>IF(D249="","",IF(M249&lt;&gt;"","CUPO LIBERADO",IF(N(I249)&lt;35,"NO ALCANZA EL PUNTAJE MÍNIMO",IF(COUNTIFS($B$76:B248,B249,$O$76:O248,"SELECCIONADO")&gt;=IFERROR(INDEX($G$7:$G$64,MATCH(B249,$A$7:$A$64,0)),0),"LISTA DE ESPERA",IF(AND(G249&lt;&gt;"Femenino",COUNTIFS($O$76:O248,"SELECCIONADO",$G$76:G248,"&lt;&gt;Femenino")&gt;=$D$71),"LISTA DE ESPERA (CONTADOR DE GÉNERO)","SELECCIONADO")))))</f>
        <v/>
      </c>
      <c r="P249" s="2"/>
      <c r="Q249" s="14"/>
    </row>
    <row r="250" spans="1:17" ht="13.2" x14ac:dyDescent="0.25">
      <c r="A250" s="2">
        <v>174</v>
      </c>
      <c r="B250" s="2"/>
      <c r="C250" s="2"/>
      <c r="D250" s="2"/>
      <c r="E250" s="2"/>
      <c r="F250" s="11" t="str">
        <f t="shared" si="10"/>
        <v/>
      </c>
      <c r="G250" s="2"/>
      <c r="H250" s="2"/>
      <c r="I250" s="2"/>
      <c r="J250" s="2"/>
      <c r="K250" s="2"/>
      <c r="L250" s="2"/>
      <c r="M250" s="2"/>
      <c r="N250" s="11" t="str">
        <f>IF(OR(B250="",M250&lt;&gt;"",I250="",N(I250)&lt;35),"",COUNTIFS($B$76:B249,B250,$M$76:M249,"",$I$76:I249,"&gt;=35")+1)</f>
        <v/>
      </c>
      <c r="O250" s="11" t="str">
        <f>IF(D250="","",IF(M250&lt;&gt;"","CUPO LIBERADO",IF(N(I250)&lt;35,"NO ALCANZA EL PUNTAJE MÍNIMO",IF(COUNTIFS($B$76:B249,B250,$O$76:O249,"SELECCIONADO")&gt;=IFERROR(INDEX($G$7:$G$64,MATCH(B250,$A$7:$A$64,0)),0),"LISTA DE ESPERA",IF(AND(G250&lt;&gt;"Femenino",COUNTIFS($O$76:O249,"SELECCIONADO",$G$76:G249,"&lt;&gt;Femenino")&gt;=$D$71),"LISTA DE ESPERA (CONTADOR DE GÉNERO)","SELECCIONADO")))))</f>
        <v/>
      </c>
      <c r="P250" s="2"/>
      <c r="Q250" s="14"/>
    </row>
    <row r="251" spans="1:17" ht="13.2" x14ac:dyDescent="0.25">
      <c r="A251" s="2">
        <v>175</v>
      </c>
      <c r="B251" s="2"/>
      <c r="C251" s="2"/>
      <c r="D251" s="2"/>
      <c r="E251" s="2"/>
      <c r="F251" s="11" t="str">
        <f t="shared" si="10"/>
        <v/>
      </c>
      <c r="G251" s="2"/>
      <c r="H251" s="2"/>
      <c r="I251" s="2"/>
      <c r="J251" s="2"/>
      <c r="K251" s="2"/>
      <c r="L251" s="2"/>
      <c r="M251" s="2"/>
      <c r="N251" s="11" t="str">
        <f>IF(OR(B251="",M251&lt;&gt;"",I251="",N(I251)&lt;35),"",COUNTIFS($B$76:B250,B251,$M$76:M250,"",$I$76:I250,"&gt;=35")+1)</f>
        <v/>
      </c>
      <c r="O251" s="11" t="str">
        <f>IF(D251="","",IF(M251&lt;&gt;"","CUPO LIBERADO",IF(N(I251)&lt;35,"NO ALCANZA EL PUNTAJE MÍNIMO",IF(COUNTIFS($B$76:B250,B251,$O$76:O250,"SELECCIONADO")&gt;=IFERROR(INDEX($G$7:$G$64,MATCH(B251,$A$7:$A$64,0)),0),"LISTA DE ESPERA",IF(AND(G251&lt;&gt;"Femenino",COUNTIFS($O$76:O250,"SELECCIONADO",$G$76:G250,"&lt;&gt;Femenino")&gt;=$D$71),"LISTA DE ESPERA (CONTADOR DE GÉNERO)","SELECCIONADO")))))</f>
        <v/>
      </c>
      <c r="P251" s="2"/>
      <c r="Q251" s="14"/>
    </row>
    <row r="252" spans="1:17" ht="13.2" x14ac:dyDescent="0.25">
      <c r="A252" s="2">
        <v>176</v>
      </c>
      <c r="B252" s="2"/>
      <c r="C252" s="2"/>
      <c r="D252" s="2"/>
      <c r="E252" s="2"/>
      <c r="F252" s="11" t="str">
        <f t="shared" si="10"/>
        <v/>
      </c>
      <c r="G252" s="2"/>
      <c r="H252" s="2"/>
      <c r="I252" s="2"/>
      <c r="J252" s="2"/>
      <c r="K252" s="2"/>
      <c r="L252" s="2"/>
      <c r="M252" s="2"/>
      <c r="N252" s="11" t="str">
        <f>IF(OR(B252="",M252&lt;&gt;"",I252="",N(I252)&lt;35),"",COUNTIFS($B$76:B251,B252,$M$76:M251,"",$I$76:I251,"&gt;=35")+1)</f>
        <v/>
      </c>
      <c r="O252" s="11" t="str">
        <f>IF(D252="","",IF(M252&lt;&gt;"","CUPO LIBERADO",IF(N(I252)&lt;35,"NO ALCANZA EL PUNTAJE MÍNIMO",IF(COUNTIFS($B$76:B251,B252,$O$76:O251,"SELECCIONADO")&gt;=IFERROR(INDEX($G$7:$G$64,MATCH(B252,$A$7:$A$64,0)),0),"LISTA DE ESPERA",IF(AND(G252&lt;&gt;"Femenino",COUNTIFS($O$76:O251,"SELECCIONADO",$G$76:G251,"&lt;&gt;Femenino")&gt;=$D$71),"LISTA DE ESPERA (CONTADOR DE GÉNERO)","SELECCIONADO")))))</f>
        <v/>
      </c>
      <c r="P252" s="2"/>
      <c r="Q252" s="14"/>
    </row>
    <row r="253" spans="1:17" ht="13.2" x14ac:dyDescent="0.25">
      <c r="A253" s="2">
        <v>177</v>
      </c>
      <c r="B253" s="2"/>
      <c r="C253" s="2"/>
      <c r="D253" s="2"/>
      <c r="E253" s="2"/>
      <c r="F253" s="11" t="str">
        <f t="shared" si="10"/>
        <v/>
      </c>
      <c r="G253" s="2"/>
      <c r="H253" s="2"/>
      <c r="I253" s="2"/>
      <c r="J253" s="2"/>
      <c r="K253" s="2"/>
      <c r="L253" s="2"/>
      <c r="M253" s="2"/>
      <c r="N253" s="11" t="str">
        <f>IF(OR(B253="",M253&lt;&gt;"",I253="",N(I253)&lt;35),"",COUNTIFS($B$76:B252,B253,$M$76:M252,"",$I$76:I252,"&gt;=35")+1)</f>
        <v/>
      </c>
      <c r="O253" s="11" t="str">
        <f>IF(D253="","",IF(M253&lt;&gt;"","CUPO LIBERADO",IF(N(I253)&lt;35,"NO ALCANZA EL PUNTAJE MÍNIMO",IF(COUNTIFS($B$76:B252,B253,$O$76:O252,"SELECCIONADO")&gt;=IFERROR(INDEX($G$7:$G$64,MATCH(B253,$A$7:$A$64,0)),0),"LISTA DE ESPERA",IF(AND(G253&lt;&gt;"Femenino",COUNTIFS($O$76:O252,"SELECCIONADO",$G$76:G252,"&lt;&gt;Femenino")&gt;=$D$71),"LISTA DE ESPERA (CONTADOR DE GÉNERO)","SELECCIONADO")))))</f>
        <v/>
      </c>
      <c r="P253" s="2"/>
      <c r="Q253" s="14"/>
    </row>
    <row r="254" spans="1:17" ht="13.2" x14ac:dyDescent="0.25">
      <c r="A254" s="2">
        <v>178</v>
      </c>
      <c r="B254" s="2"/>
      <c r="C254" s="2"/>
      <c r="D254" s="2"/>
      <c r="E254" s="2"/>
      <c r="F254" s="11" t="str">
        <f t="shared" si="10"/>
        <v/>
      </c>
      <c r="G254" s="2"/>
      <c r="H254" s="2"/>
      <c r="I254" s="2"/>
      <c r="J254" s="2"/>
      <c r="K254" s="2"/>
      <c r="L254" s="2"/>
      <c r="M254" s="2"/>
      <c r="N254" s="11" t="str">
        <f>IF(OR(B254="",M254&lt;&gt;"",I254="",N(I254)&lt;35),"",COUNTIFS($B$76:B253,B254,$M$76:M253,"",$I$76:I253,"&gt;=35")+1)</f>
        <v/>
      </c>
      <c r="O254" s="11" t="str">
        <f>IF(D254="","",IF(M254&lt;&gt;"","CUPO LIBERADO",IF(N(I254)&lt;35,"NO ALCANZA EL PUNTAJE MÍNIMO",IF(COUNTIFS($B$76:B253,B254,$O$76:O253,"SELECCIONADO")&gt;=IFERROR(INDEX($G$7:$G$64,MATCH(B254,$A$7:$A$64,0)),0),"LISTA DE ESPERA",IF(AND(G254&lt;&gt;"Femenino",COUNTIFS($O$76:O253,"SELECCIONADO",$G$76:G253,"&lt;&gt;Femenino")&gt;=$D$71),"LISTA DE ESPERA (CONTADOR DE GÉNERO)","SELECCIONADO")))))</f>
        <v/>
      </c>
      <c r="P254" s="2"/>
      <c r="Q254" s="14"/>
    </row>
    <row r="255" spans="1:17" ht="13.2" x14ac:dyDescent="0.25">
      <c r="A255" s="2">
        <v>179</v>
      </c>
      <c r="B255" s="2"/>
      <c r="C255" s="2"/>
      <c r="D255" s="2"/>
      <c r="E255" s="2"/>
      <c r="F255" s="11" t="str">
        <f t="shared" si="10"/>
        <v/>
      </c>
      <c r="G255" s="2"/>
      <c r="H255" s="2"/>
      <c r="I255" s="2"/>
      <c r="J255" s="2"/>
      <c r="K255" s="2"/>
      <c r="L255" s="2"/>
      <c r="M255" s="2"/>
      <c r="N255" s="11" t="str">
        <f>IF(OR(B255="",M255&lt;&gt;"",I255="",N(I255)&lt;35),"",COUNTIFS($B$76:B254,B255,$M$76:M254,"",$I$76:I254,"&gt;=35")+1)</f>
        <v/>
      </c>
      <c r="O255" s="11" t="str">
        <f>IF(D255="","",IF(M255&lt;&gt;"","CUPO LIBERADO",IF(N(I255)&lt;35,"NO ALCANZA EL PUNTAJE MÍNIMO",IF(COUNTIFS($B$76:B254,B255,$O$76:O254,"SELECCIONADO")&gt;=IFERROR(INDEX($G$7:$G$64,MATCH(B255,$A$7:$A$64,0)),0),"LISTA DE ESPERA",IF(AND(G255&lt;&gt;"Femenino",COUNTIFS($O$76:O254,"SELECCIONADO",$G$76:G254,"&lt;&gt;Femenino")&gt;=$D$71),"LISTA DE ESPERA (CONTADOR DE GÉNERO)","SELECCIONADO")))))</f>
        <v/>
      </c>
      <c r="P255" s="2"/>
      <c r="Q255" s="14"/>
    </row>
    <row r="256" spans="1:17" ht="13.2" x14ac:dyDescent="0.25">
      <c r="A256" s="2">
        <v>180</v>
      </c>
      <c r="B256" s="2"/>
      <c r="C256" s="2"/>
      <c r="D256" s="2"/>
      <c r="E256" s="2"/>
      <c r="F256" s="11" t="str">
        <f t="shared" si="10"/>
        <v/>
      </c>
      <c r="G256" s="2"/>
      <c r="H256" s="2"/>
      <c r="I256" s="2"/>
      <c r="J256" s="2"/>
      <c r="K256" s="2"/>
      <c r="L256" s="2"/>
      <c r="M256" s="2"/>
      <c r="N256" s="11" t="str">
        <f>IF(OR(B256="",M256&lt;&gt;"",I256="",N(I256)&lt;35),"",COUNTIFS($B$76:B255,B256,$M$76:M255,"",$I$76:I255,"&gt;=35")+1)</f>
        <v/>
      </c>
      <c r="O256" s="11" t="str">
        <f>IF(D256="","",IF(M256&lt;&gt;"","CUPO LIBERADO",IF(N(I256)&lt;35,"NO ALCANZA EL PUNTAJE MÍNIMO",IF(COUNTIFS($B$76:B255,B256,$O$76:O255,"SELECCIONADO")&gt;=IFERROR(INDEX($G$7:$G$64,MATCH(B256,$A$7:$A$64,0)),0),"LISTA DE ESPERA",IF(AND(G256&lt;&gt;"Femenino",COUNTIFS($O$76:O255,"SELECCIONADO",$G$76:G255,"&lt;&gt;Femenino")&gt;=$D$71),"LISTA DE ESPERA (CONTADOR DE GÉNERO)","SELECCIONADO")))))</f>
        <v/>
      </c>
      <c r="P256" s="2"/>
      <c r="Q256" s="14"/>
    </row>
    <row r="257" spans="1:17" ht="13.2" x14ac:dyDescent="0.25">
      <c r="A257" s="2">
        <v>181</v>
      </c>
      <c r="B257" s="2"/>
      <c r="C257" s="2"/>
      <c r="D257" s="2"/>
      <c r="E257" s="2"/>
      <c r="F257" s="11" t="str">
        <f t="shared" si="10"/>
        <v/>
      </c>
      <c r="G257" s="2"/>
      <c r="H257" s="2"/>
      <c r="I257" s="2"/>
      <c r="J257" s="2"/>
      <c r="K257" s="2"/>
      <c r="L257" s="2"/>
      <c r="M257" s="2"/>
      <c r="N257" s="11" t="str">
        <f>IF(OR(B257="",M257&lt;&gt;"",I257="",N(I257)&lt;35),"",COUNTIFS($B$76:B256,B257,$M$76:M256,"",$I$76:I256,"&gt;=35")+1)</f>
        <v/>
      </c>
      <c r="O257" s="11" t="str">
        <f>IF(D257="","",IF(M257&lt;&gt;"","CUPO LIBERADO",IF(N(I257)&lt;35,"NO ALCANZA EL PUNTAJE MÍNIMO",IF(COUNTIFS($B$76:B256,B257,$O$76:O256,"SELECCIONADO")&gt;=IFERROR(INDEX($G$7:$G$64,MATCH(B257,$A$7:$A$64,0)),0),"LISTA DE ESPERA",IF(AND(G257&lt;&gt;"Femenino",COUNTIFS($O$76:O256,"SELECCIONADO",$G$76:G256,"&lt;&gt;Femenino")&gt;=$D$71),"LISTA DE ESPERA (CONTADOR DE GÉNERO)","SELECCIONADO")))))</f>
        <v/>
      </c>
      <c r="P257" s="2"/>
      <c r="Q257" s="14"/>
    </row>
    <row r="258" spans="1:17" ht="13.2" x14ac:dyDescent="0.25">
      <c r="A258" s="2">
        <v>182</v>
      </c>
      <c r="B258" s="2"/>
      <c r="C258" s="2"/>
      <c r="D258" s="2"/>
      <c r="E258" s="2"/>
      <c r="F258" s="11" t="str">
        <f t="shared" si="10"/>
        <v/>
      </c>
      <c r="G258" s="2"/>
      <c r="H258" s="2"/>
      <c r="I258" s="2"/>
      <c r="J258" s="2"/>
      <c r="K258" s="2"/>
      <c r="L258" s="2"/>
      <c r="M258" s="2"/>
      <c r="N258" s="11" t="str">
        <f>IF(OR(B258="",M258&lt;&gt;"",I258="",N(I258)&lt;35),"",COUNTIFS($B$76:B257,B258,$M$76:M257,"",$I$76:I257,"&gt;=35")+1)</f>
        <v/>
      </c>
      <c r="O258" s="11" t="str">
        <f>IF(D258="","",IF(M258&lt;&gt;"","CUPO LIBERADO",IF(N(I258)&lt;35,"NO ALCANZA EL PUNTAJE MÍNIMO",IF(COUNTIFS($B$76:B257,B258,$O$76:O257,"SELECCIONADO")&gt;=IFERROR(INDEX($G$7:$G$64,MATCH(B258,$A$7:$A$64,0)),0),"LISTA DE ESPERA",IF(AND(G258&lt;&gt;"Femenino",COUNTIFS($O$76:O257,"SELECCIONADO",$G$76:G257,"&lt;&gt;Femenino")&gt;=$D$71),"LISTA DE ESPERA (CONTADOR DE GÉNERO)","SELECCIONADO")))))</f>
        <v/>
      </c>
      <c r="P258" s="2"/>
      <c r="Q258" s="14"/>
    </row>
    <row r="259" spans="1:17" ht="13.2" x14ac:dyDescent="0.25">
      <c r="A259" s="2">
        <v>183</v>
      </c>
      <c r="B259" s="2"/>
      <c r="C259" s="2"/>
      <c r="D259" s="2"/>
      <c r="E259" s="2"/>
      <c r="F259" s="11" t="str">
        <f t="shared" si="10"/>
        <v/>
      </c>
      <c r="G259" s="2"/>
      <c r="H259" s="2"/>
      <c r="I259" s="2"/>
      <c r="J259" s="2"/>
      <c r="K259" s="2"/>
      <c r="L259" s="2"/>
      <c r="M259" s="2"/>
      <c r="N259" s="11" t="str">
        <f>IF(OR(B259="",M259&lt;&gt;"",I259="",N(I259)&lt;35),"",COUNTIFS($B$76:B258,B259,$M$76:M258,"",$I$76:I258,"&gt;=35")+1)</f>
        <v/>
      </c>
      <c r="O259" s="11" t="str">
        <f>IF(D259="","",IF(M259&lt;&gt;"","CUPO LIBERADO",IF(N(I259)&lt;35,"NO ALCANZA EL PUNTAJE MÍNIMO",IF(COUNTIFS($B$76:B258,B259,$O$76:O258,"SELECCIONADO")&gt;=IFERROR(INDEX($G$7:$G$64,MATCH(B259,$A$7:$A$64,0)),0),"LISTA DE ESPERA",IF(AND(G259&lt;&gt;"Femenino",COUNTIFS($O$76:O258,"SELECCIONADO",$G$76:G258,"&lt;&gt;Femenino")&gt;=$D$71),"LISTA DE ESPERA (CONTADOR DE GÉNERO)","SELECCIONADO")))))</f>
        <v/>
      </c>
      <c r="P259" s="2"/>
      <c r="Q259" s="14"/>
    </row>
    <row r="260" spans="1:17" ht="13.2" x14ac:dyDescent="0.25">
      <c r="A260" s="2">
        <v>184</v>
      </c>
      <c r="B260" s="2"/>
      <c r="C260" s="2"/>
      <c r="D260" s="2"/>
      <c r="E260" s="2"/>
      <c r="F260" s="11" t="str">
        <f t="shared" si="10"/>
        <v/>
      </c>
      <c r="G260" s="2"/>
      <c r="H260" s="2"/>
      <c r="I260" s="2"/>
      <c r="J260" s="2"/>
      <c r="K260" s="2"/>
      <c r="L260" s="2"/>
      <c r="M260" s="2"/>
      <c r="N260" s="11" t="str">
        <f>IF(OR(B260="",M260&lt;&gt;"",I260="",N(I260)&lt;35),"",COUNTIFS($B$76:B259,B260,$M$76:M259,"",$I$76:I259,"&gt;=35")+1)</f>
        <v/>
      </c>
      <c r="O260" s="11" t="str">
        <f>IF(D260="","",IF(M260&lt;&gt;"","CUPO LIBERADO",IF(N(I260)&lt;35,"NO ALCANZA EL PUNTAJE MÍNIMO",IF(COUNTIFS($B$76:B259,B260,$O$76:O259,"SELECCIONADO")&gt;=IFERROR(INDEX($G$7:$G$64,MATCH(B260,$A$7:$A$64,0)),0),"LISTA DE ESPERA",IF(AND(G260&lt;&gt;"Femenino",COUNTIFS($O$76:O259,"SELECCIONADO",$G$76:G259,"&lt;&gt;Femenino")&gt;=$D$71),"LISTA DE ESPERA (CONTADOR DE GÉNERO)","SELECCIONADO")))))</f>
        <v/>
      </c>
      <c r="P260" s="2"/>
      <c r="Q260" s="14"/>
    </row>
    <row r="261" spans="1:17" ht="13.2" x14ac:dyDescent="0.25">
      <c r="A261" s="2">
        <v>185</v>
      </c>
      <c r="B261" s="2"/>
      <c r="C261" s="2"/>
      <c r="D261" s="2"/>
      <c r="E261" s="2"/>
      <c r="F261" s="11" t="str">
        <f t="shared" si="10"/>
        <v/>
      </c>
      <c r="G261" s="2"/>
      <c r="H261" s="2"/>
      <c r="I261" s="2"/>
      <c r="J261" s="2"/>
      <c r="K261" s="2"/>
      <c r="L261" s="2"/>
      <c r="M261" s="2"/>
      <c r="N261" s="11" t="str">
        <f>IF(OR(B261="",M261&lt;&gt;"",I261="",N(I261)&lt;35),"",COUNTIFS($B$76:B260,B261,$M$76:M260,"",$I$76:I260,"&gt;=35")+1)</f>
        <v/>
      </c>
      <c r="O261" s="11" t="str">
        <f>IF(D261="","",IF(M261&lt;&gt;"","CUPO LIBERADO",IF(N(I261)&lt;35,"NO ALCANZA EL PUNTAJE MÍNIMO",IF(COUNTIFS($B$76:B260,B261,$O$76:O260,"SELECCIONADO")&gt;=IFERROR(INDEX($G$7:$G$64,MATCH(B261,$A$7:$A$64,0)),0),"LISTA DE ESPERA",IF(AND(G261&lt;&gt;"Femenino",COUNTIFS($O$76:O260,"SELECCIONADO",$G$76:G260,"&lt;&gt;Femenino")&gt;=$D$71),"LISTA DE ESPERA (CONTADOR DE GÉNERO)","SELECCIONADO")))))</f>
        <v/>
      </c>
      <c r="P261" s="2"/>
      <c r="Q261" s="14"/>
    </row>
    <row r="262" spans="1:17" ht="13.2" x14ac:dyDescent="0.25">
      <c r="A262" s="2">
        <v>186</v>
      </c>
      <c r="B262" s="2"/>
      <c r="C262" s="2"/>
      <c r="D262" s="2"/>
      <c r="E262" s="2"/>
      <c r="F262" s="11" t="str">
        <f t="shared" si="10"/>
        <v/>
      </c>
      <c r="G262" s="2"/>
      <c r="H262" s="2"/>
      <c r="I262" s="2"/>
      <c r="J262" s="2"/>
      <c r="K262" s="2"/>
      <c r="L262" s="2"/>
      <c r="M262" s="2"/>
      <c r="N262" s="11" t="str">
        <f>IF(OR(B262="",M262&lt;&gt;"",I262="",N(I262)&lt;35),"",COUNTIFS($B$76:B261,B262,$M$76:M261,"",$I$76:I261,"&gt;=35")+1)</f>
        <v/>
      </c>
      <c r="O262" s="11" t="str">
        <f>IF(D262="","",IF(M262&lt;&gt;"","CUPO LIBERADO",IF(N(I262)&lt;35,"NO ALCANZA EL PUNTAJE MÍNIMO",IF(COUNTIFS($B$76:B261,B262,$O$76:O261,"SELECCIONADO")&gt;=IFERROR(INDEX($G$7:$G$64,MATCH(B262,$A$7:$A$64,0)),0),"LISTA DE ESPERA",IF(AND(G262&lt;&gt;"Femenino",COUNTIFS($O$76:O261,"SELECCIONADO",$G$76:G261,"&lt;&gt;Femenino")&gt;=$D$71),"LISTA DE ESPERA (CONTADOR DE GÉNERO)","SELECCIONADO")))))</f>
        <v/>
      </c>
      <c r="P262" s="2"/>
      <c r="Q262" s="14"/>
    </row>
    <row r="263" spans="1:17" ht="13.2" x14ac:dyDescent="0.25">
      <c r="A263" s="2">
        <v>187</v>
      </c>
      <c r="B263" s="2"/>
      <c r="C263" s="2"/>
      <c r="D263" s="2"/>
      <c r="E263" s="2"/>
      <c r="F263" s="11" t="str">
        <f t="shared" si="10"/>
        <v/>
      </c>
      <c r="G263" s="2"/>
      <c r="H263" s="2"/>
      <c r="I263" s="2"/>
      <c r="J263" s="2"/>
      <c r="K263" s="2"/>
      <c r="L263" s="2"/>
      <c r="M263" s="2"/>
      <c r="N263" s="11" t="str">
        <f>IF(OR(B263="",M263&lt;&gt;"",I263="",N(I263)&lt;35),"",COUNTIFS($B$76:B262,B263,$M$76:M262,"",$I$76:I262,"&gt;=35")+1)</f>
        <v/>
      </c>
      <c r="O263" s="11" t="str">
        <f>IF(D263="","",IF(M263&lt;&gt;"","CUPO LIBERADO",IF(N(I263)&lt;35,"NO ALCANZA EL PUNTAJE MÍNIMO",IF(COUNTIFS($B$76:B262,B263,$O$76:O262,"SELECCIONADO")&gt;=IFERROR(INDEX($G$7:$G$64,MATCH(B263,$A$7:$A$64,0)),0),"LISTA DE ESPERA",IF(AND(G263&lt;&gt;"Femenino",COUNTIFS($O$76:O262,"SELECCIONADO",$G$76:G262,"&lt;&gt;Femenino")&gt;=$D$71),"LISTA DE ESPERA (CONTADOR DE GÉNERO)","SELECCIONADO")))))</f>
        <v/>
      </c>
      <c r="P263" s="2"/>
      <c r="Q263" s="14"/>
    </row>
    <row r="264" spans="1:17" ht="13.2" x14ac:dyDescent="0.25">
      <c r="A264" s="2">
        <v>188</v>
      </c>
      <c r="B264" s="2"/>
      <c r="C264" s="2"/>
      <c r="D264" s="2"/>
      <c r="E264" s="2"/>
      <c r="F264" s="11" t="str">
        <f t="shared" si="10"/>
        <v/>
      </c>
      <c r="G264" s="2"/>
      <c r="H264" s="2"/>
      <c r="I264" s="2"/>
      <c r="J264" s="2"/>
      <c r="K264" s="2"/>
      <c r="L264" s="2"/>
      <c r="M264" s="2"/>
      <c r="N264" s="11" t="str">
        <f>IF(OR(B264="",M264&lt;&gt;"",I264="",N(I264)&lt;35),"",COUNTIFS($B$76:B263,B264,$M$76:M263,"",$I$76:I263,"&gt;=35")+1)</f>
        <v/>
      </c>
      <c r="O264" s="11" t="str">
        <f>IF(D264="","",IF(M264&lt;&gt;"","CUPO LIBERADO",IF(N(I264)&lt;35,"NO ALCANZA EL PUNTAJE MÍNIMO",IF(COUNTIFS($B$76:B263,B264,$O$76:O263,"SELECCIONADO")&gt;=IFERROR(INDEX($G$7:$G$64,MATCH(B264,$A$7:$A$64,0)),0),"LISTA DE ESPERA",IF(AND(G264&lt;&gt;"Femenino",COUNTIFS($O$76:O263,"SELECCIONADO",$G$76:G263,"&lt;&gt;Femenino")&gt;=$D$71),"LISTA DE ESPERA (CONTADOR DE GÉNERO)","SELECCIONADO")))))</f>
        <v/>
      </c>
      <c r="P264" s="2"/>
      <c r="Q264" s="14"/>
    </row>
    <row r="265" spans="1:17" ht="13.2" x14ac:dyDescent="0.25">
      <c r="A265" s="2">
        <v>189</v>
      </c>
      <c r="B265" s="2"/>
      <c r="C265" s="2"/>
      <c r="D265" s="2"/>
      <c r="E265" s="2"/>
      <c r="F265" s="11" t="str">
        <f t="shared" si="10"/>
        <v/>
      </c>
      <c r="G265" s="2"/>
      <c r="H265" s="2"/>
      <c r="I265" s="2"/>
      <c r="J265" s="2"/>
      <c r="K265" s="2"/>
      <c r="L265" s="2"/>
      <c r="M265" s="2"/>
      <c r="N265" s="11" t="str">
        <f>IF(OR(B265="",M265&lt;&gt;"",I265="",N(I265)&lt;35),"",COUNTIFS($B$76:B264,B265,$M$76:M264,"",$I$76:I264,"&gt;=35")+1)</f>
        <v/>
      </c>
      <c r="O265" s="11" t="str">
        <f>IF(D265="","",IF(M265&lt;&gt;"","CUPO LIBERADO",IF(N(I265)&lt;35,"NO ALCANZA EL PUNTAJE MÍNIMO",IF(COUNTIFS($B$76:B264,B265,$O$76:O264,"SELECCIONADO")&gt;=IFERROR(INDEX($G$7:$G$64,MATCH(B265,$A$7:$A$64,0)),0),"LISTA DE ESPERA",IF(AND(G265&lt;&gt;"Femenino",COUNTIFS($O$76:O264,"SELECCIONADO",$G$76:G264,"&lt;&gt;Femenino")&gt;=$D$71),"LISTA DE ESPERA (CONTADOR DE GÉNERO)","SELECCIONADO")))))</f>
        <v/>
      </c>
      <c r="P265" s="2"/>
      <c r="Q265" s="14"/>
    </row>
    <row r="266" spans="1:17" ht="13.2" x14ac:dyDescent="0.25">
      <c r="A266" s="2">
        <v>190</v>
      </c>
      <c r="B266" s="2"/>
      <c r="C266" s="2"/>
      <c r="D266" s="2"/>
      <c r="E266" s="2"/>
      <c r="F266" s="11" t="str">
        <f t="shared" si="10"/>
        <v/>
      </c>
      <c r="G266" s="2"/>
      <c r="H266" s="2"/>
      <c r="I266" s="2"/>
      <c r="J266" s="2"/>
      <c r="K266" s="2"/>
      <c r="L266" s="2"/>
      <c r="M266" s="2"/>
      <c r="N266" s="11" t="str">
        <f>IF(OR(B266="",M266&lt;&gt;"",I266="",N(I266)&lt;35),"",COUNTIFS($B$76:B265,B266,$M$76:M265,"",$I$76:I265,"&gt;=35")+1)</f>
        <v/>
      </c>
      <c r="O266" s="11" t="str">
        <f>IF(D266="","",IF(M266&lt;&gt;"","CUPO LIBERADO",IF(N(I266)&lt;35,"NO ALCANZA EL PUNTAJE MÍNIMO",IF(COUNTIFS($B$76:B265,B266,$O$76:O265,"SELECCIONADO")&gt;=IFERROR(INDEX($G$7:$G$64,MATCH(B266,$A$7:$A$64,0)),0),"LISTA DE ESPERA",IF(AND(G266&lt;&gt;"Femenino",COUNTIFS($O$76:O265,"SELECCIONADO",$G$76:G265,"&lt;&gt;Femenino")&gt;=$D$71),"LISTA DE ESPERA (CONTADOR DE GÉNERO)","SELECCIONADO")))))</f>
        <v/>
      </c>
      <c r="P266" s="2"/>
      <c r="Q266" s="14"/>
    </row>
    <row r="267" spans="1:17" ht="13.2" x14ac:dyDescent="0.25">
      <c r="A267" s="2">
        <v>191</v>
      </c>
      <c r="B267" s="2"/>
      <c r="C267" s="2"/>
      <c r="D267" s="2"/>
      <c r="E267" s="2"/>
      <c r="F267" s="11" t="str">
        <f t="shared" si="10"/>
        <v/>
      </c>
      <c r="G267" s="2"/>
      <c r="H267" s="2"/>
      <c r="I267" s="2"/>
      <c r="J267" s="2"/>
      <c r="K267" s="2"/>
      <c r="L267" s="2"/>
      <c r="M267" s="2"/>
      <c r="N267" s="11" t="str">
        <f>IF(OR(B267="",M267&lt;&gt;"",I267="",N(I267)&lt;35),"",COUNTIFS($B$76:B266,B267,$M$76:M266,"",$I$76:I266,"&gt;=35")+1)</f>
        <v/>
      </c>
      <c r="O267" s="11" t="str">
        <f>IF(D267="","",IF(M267&lt;&gt;"","CUPO LIBERADO",IF(N(I267)&lt;35,"NO ALCANZA EL PUNTAJE MÍNIMO",IF(COUNTIFS($B$76:B266,B267,$O$76:O266,"SELECCIONADO")&gt;=IFERROR(INDEX($G$7:$G$64,MATCH(B267,$A$7:$A$64,0)),0),"LISTA DE ESPERA",IF(AND(G267&lt;&gt;"Femenino",COUNTIFS($O$76:O266,"SELECCIONADO",$G$76:G266,"&lt;&gt;Femenino")&gt;=$D$71),"LISTA DE ESPERA (CONTADOR DE GÉNERO)","SELECCIONADO")))))</f>
        <v/>
      </c>
      <c r="P267" s="2"/>
      <c r="Q267" s="14"/>
    </row>
    <row r="268" spans="1:17" ht="13.2" x14ac:dyDescent="0.25">
      <c r="A268" s="2">
        <v>192</v>
      </c>
      <c r="B268" s="2"/>
      <c r="C268" s="2"/>
      <c r="D268" s="2"/>
      <c r="E268" s="2"/>
      <c r="F268" s="11" t="str">
        <f t="shared" si="10"/>
        <v/>
      </c>
      <c r="G268" s="2"/>
      <c r="H268" s="2"/>
      <c r="I268" s="2"/>
      <c r="J268" s="2"/>
      <c r="K268" s="2"/>
      <c r="L268" s="2"/>
      <c r="M268" s="2"/>
      <c r="N268" s="11" t="str">
        <f>IF(OR(B268="",M268&lt;&gt;"",I268="",N(I268)&lt;35),"",COUNTIFS($B$76:B267,B268,$M$76:M267,"",$I$76:I267,"&gt;=35")+1)</f>
        <v/>
      </c>
      <c r="O268" s="11" t="str">
        <f>IF(D268="","",IF(M268&lt;&gt;"","CUPO LIBERADO",IF(N(I268)&lt;35,"NO ALCANZA EL PUNTAJE MÍNIMO",IF(COUNTIFS($B$76:B267,B268,$O$76:O267,"SELECCIONADO")&gt;=IFERROR(INDEX($G$7:$G$64,MATCH(B268,$A$7:$A$64,0)),0),"LISTA DE ESPERA",IF(AND(G268&lt;&gt;"Femenino",COUNTIFS($O$76:O267,"SELECCIONADO",$G$76:G267,"&lt;&gt;Femenino")&gt;=$D$71),"LISTA DE ESPERA (CONTADOR DE GÉNERO)","SELECCIONADO")))))</f>
        <v/>
      </c>
      <c r="P268" s="2"/>
      <c r="Q268" s="14"/>
    </row>
    <row r="269" spans="1:17" ht="13.2" x14ac:dyDescent="0.25">
      <c r="A269" s="2">
        <v>193</v>
      </c>
      <c r="B269" s="2"/>
      <c r="C269" s="2"/>
      <c r="D269" s="2"/>
      <c r="E269" s="2"/>
      <c r="F269" s="11" t="str">
        <f t="shared" ref="F269:F332" si="11">IF(B269="","",IFERROR(INDEX($B$7:$B$64,MATCH(B269,$A$7:$A$64,0))&amp;" · "&amp;INDEX($C$7:$C$64,MATCH(B269,$A$7:$A$64,0))&amp;" · "&amp;INDEX($E$7:$E$64,MATCH(B269,$A$7:$A$64,0)),"Llave no válida"))</f>
        <v/>
      </c>
      <c r="G269" s="2"/>
      <c r="H269" s="2"/>
      <c r="I269" s="2"/>
      <c r="J269" s="2"/>
      <c r="K269" s="2"/>
      <c r="L269" s="2"/>
      <c r="M269" s="2"/>
      <c r="N269" s="11" t="str">
        <f>IF(OR(B269="",M269&lt;&gt;"",I269="",N(I269)&lt;35),"",COUNTIFS($B$76:B268,B269,$M$76:M268,"",$I$76:I268,"&gt;=35")+1)</f>
        <v/>
      </c>
      <c r="O269" s="11" t="str">
        <f>IF(D269="","",IF(M269&lt;&gt;"","CUPO LIBERADO",IF(N(I269)&lt;35,"NO ALCANZA EL PUNTAJE MÍNIMO",IF(COUNTIFS($B$76:B268,B269,$O$76:O268,"SELECCIONADO")&gt;=IFERROR(INDEX($G$7:$G$64,MATCH(B269,$A$7:$A$64,0)),0),"LISTA DE ESPERA",IF(AND(G269&lt;&gt;"Femenino",COUNTIFS($O$76:O268,"SELECCIONADO",$G$76:G268,"&lt;&gt;Femenino")&gt;=$D$71),"LISTA DE ESPERA (CONTADOR DE GÉNERO)","SELECCIONADO")))))</f>
        <v/>
      </c>
      <c r="P269" s="2"/>
      <c r="Q269" s="14"/>
    </row>
    <row r="270" spans="1:17" ht="13.2" x14ac:dyDescent="0.25">
      <c r="A270" s="2">
        <v>194</v>
      </c>
      <c r="B270" s="2"/>
      <c r="C270" s="2"/>
      <c r="D270" s="2"/>
      <c r="E270" s="2"/>
      <c r="F270" s="11" t="str">
        <f t="shared" si="11"/>
        <v/>
      </c>
      <c r="G270" s="2"/>
      <c r="H270" s="2"/>
      <c r="I270" s="2"/>
      <c r="J270" s="2"/>
      <c r="K270" s="2"/>
      <c r="L270" s="2"/>
      <c r="M270" s="2"/>
      <c r="N270" s="11" t="str">
        <f>IF(OR(B270="",M270&lt;&gt;"",I270="",N(I270)&lt;35),"",COUNTIFS($B$76:B269,B270,$M$76:M269,"",$I$76:I269,"&gt;=35")+1)</f>
        <v/>
      </c>
      <c r="O270" s="11" t="str">
        <f>IF(D270="","",IF(M270&lt;&gt;"","CUPO LIBERADO",IF(N(I270)&lt;35,"NO ALCANZA EL PUNTAJE MÍNIMO",IF(COUNTIFS($B$76:B269,B270,$O$76:O269,"SELECCIONADO")&gt;=IFERROR(INDEX($G$7:$G$64,MATCH(B270,$A$7:$A$64,0)),0),"LISTA DE ESPERA",IF(AND(G270&lt;&gt;"Femenino",COUNTIFS($O$76:O269,"SELECCIONADO",$G$76:G269,"&lt;&gt;Femenino")&gt;=$D$71),"LISTA DE ESPERA (CONTADOR DE GÉNERO)","SELECCIONADO")))))</f>
        <v/>
      </c>
      <c r="P270" s="2"/>
      <c r="Q270" s="14"/>
    </row>
    <row r="271" spans="1:17" ht="13.2" x14ac:dyDescent="0.25">
      <c r="A271" s="2">
        <v>195</v>
      </c>
      <c r="B271" s="2"/>
      <c r="C271" s="2"/>
      <c r="D271" s="2"/>
      <c r="E271" s="2"/>
      <c r="F271" s="11" t="str">
        <f t="shared" si="11"/>
        <v/>
      </c>
      <c r="G271" s="2"/>
      <c r="H271" s="2"/>
      <c r="I271" s="2"/>
      <c r="J271" s="2"/>
      <c r="K271" s="2"/>
      <c r="L271" s="2"/>
      <c r="M271" s="2"/>
      <c r="N271" s="11" t="str">
        <f>IF(OR(B271="",M271&lt;&gt;"",I271="",N(I271)&lt;35),"",COUNTIFS($B$76:B270,B271,$M$76:M270,"",$I$76:I270,"&gt;=35")+1)</f>
        <v/>
      </c>
      <c r="O271" s="11" t="str">
        <f>IF(D271="","",IF(M271&lt;&gt;"","CUPO LIBERADO",IF(N(I271)&lt;35,"NO ALCANZA EL PUNTAJE MÍNIMO",IF(COUNTIFS($B$76:B270,B271,$O$76:O270,"SELECCIONADO")&gt;=IFERROR(INDEX($G$7:$G$64,MATCH(B271,$A$7:$A$64,0)),0),"LISTA DE ESPERA",IF(AND(G271&lt;&gt;"Femenino",COUNTIFS($O$76:O270,"SELECCIONADO",$G$76:G270,"&lt;&gt;Femenino")&gt;=$D$71),"LISTA DE ESPERA (CONTADOR DE GÉNERO)","SELECCIONADO")))))</f>
        <v/>
      </c>
      <c r="P271" s="2"/>
      <c r="Q271" s="14"/>
    </row>
    <row r="272" spans="1:17" ht="13.2" x14ac:dyDescent="0.25">
      <c r="A272" s="2">
        <v>196</v>
      </c>
      <c r="B272" s="2"/>
      <c r="C272" s="2"/>
      <c r="D272" s="2"/>
      <c r="E272" s="2"/>
      <c r="F272" s="11" t="str">
        <f t="shared" si="11"/>
        <v/>
      </c>
      <c r="G272" s="2"/>
      <c r="H272" s="2"/>
      <c r="I272" s="2"/>
      <c r="J272" s="2"/>
      <c r="K272" s="2"/>
      <c r="L272" s="2"/>
      <c r="M272" s="2"/>
      <c r="N272" s="11" t="str">
        <f>IF(OR(B272="",M272&lt;&gt;"",I272="",N(I272)&lt;35),"",COUNTIFS($B$76:B271,B272,$M$76:M271,"",$I$76:I271,"&gt;=35")+1)</f>
        <v/>
      </c>
      <c r="O272" s="11" t="str">
        <f>IF(D272="","",IF(M272&lt;&gt;"","CUPO LIBERADO",IF(N(I272)&lt;35,"NO ALCANZA EL PUNTAJE MÍNIMO",IF(COUNTIFS($B$76:B271,B272,$O$76:O271,"SELECCIONADO")&gt;=IFERROR(INDEX($G$7:$G$64,MATCH(B272,$A$7:$A$64,0)),0),"LISTA DE ESPERA",IF(AND(G272&lt;&gt;"Femenino",COUNTIFS($O$76:O271,"SELECCIONADO",$G$76:G271,"&lt;&gt;Femenino")&gt;=$D$71),"LISTA DE ESPERA (CONTADOR DE GÉNERO)","SELECCIONADO")))))</f>
        <v/>
      </c>
      <c r="P272" s="2"/>
      <c r="Q272" s="14"/>
    </row>
    <row r="273" spans="1:17" ht="13.2" x14ac:dyDescent="0.25">
      <c r="A273" s="2">
        <v>197</v>
      </c>
      <c r="B273" s="2"/>
      <c r="C273" s="2"/>
      <c r="D273" s="2"/>
      <c r="E273" s="2"/>
      <c r="F273" s="11" t="str">
        <f t="shared" si="11"/>
        <v/>
      </c>
      <c r="G273" s="2"/>
      <c r="H273" s="2"/>
      <c r="I273" s="2"/>
      <c r="J273" s="2"/>
      <c r="K273" s="2"/>
      <c r="L273" s="2"/>
      <c r="M273" s="2"/>
      <c r="N273" s="11" t="str">
        <f>IF(OR(B273="",M273&lt;&gt;"",I273="",N(I273)&lt;35),"",COUNTIFS($B$76:B272,B273,$M$76:M272,"",$I$76:I272,"&gt;=35")+1)</f>
        <v/>
      </c>
      <c r="O273" s="11" t="str">
        <f>IF(D273="","",IF(M273&lt;&gt;"","CUPO LIBERADO",IF(N(I273)&lt;35,"NO ALCANZA EL PUNTAJE MÍNIMO",IF(COUNTIFS($B$76:B272,B273,$O$76:O272,"SELECCIONADO")&gt;=IFERROR(INDEX($G$7:$G$64,MATCH(B273,$A$7:$A$64,0)),0),"LISTA DE ESPERA",IF(AND(G273&lt;&gt;"Femenino",COUNTIFS($O$76:O272,"SELECCIONADO",$G$76:G272,"&lt;&gt;Femenino")&gt;=$D$71),"LISTA DE ESPERA (CONTADOR DE GÉNERO)","SELECCIONADO")))))</f>
        <v/>
      </c>
      <c r="P273" s="2"/>
      <c r="Q273" s="14"/>
    </row>
    <row r="274" spans="1:17" ht="13.2" x14ac:dyDescent="0.25">
      <c r="A274" s="2">
        <v>198</v>
      </c>
      <c r="B274" s="2"/>
      <c r="C274" s="2"/>
      <c r="D274" s="2"/>
      <c r="E274" s="2"/>
      <c r="F274" s="11" t="str">
        <f t="shared" si="11"/>
        <v/>
      </c>
      <c r="G274" s="2"/>
      <c r="H274" s="2"/>
      <c r="I274" s="2"/>
      <c r="J274" s="2"/>
      <c r="K274" s="2"/>
      <c r="L274" s="2"/>
      <c r="M274" s="2"/>
      <c r="N274" s="11" t="str">
        <f>IF(OR(B274="",M274&lt;&gt;"",I274="",N(I274)&lt;35),"",COUNTIFS($B$76:B273,B274,$M$76:M273,"",$I$76:I273,"&gt;=35")+1)</f>
        <v/>
      </c>
      <c r="O274" s="11" t="str">
        <f>IF(D274="","",IF(M274&lt;&gt;"","CUPO LIBERADO",IF(N(I274)&lt;35,"NO ALCANZA EL PUNTAJE MÍNIMO",IF(COUNTIFS($B$76:B273,B274,$O$76:O273,"SELECCIONADO")&gt;=IFERROR(INDEX($G$7:$G$64,MATCH(B274,$A$7:$A$64,0)),0),"LISTA DE ESPERA",IF(AND(G274&lt;&gt;"Femenino",COUNTIFS($O$76:O273,"SELECCIONADO",$G$76:G273,"&lt;&gt;Femenino")&gt;=$D$71),"LISTA DE ESPERA (CONTADOR DE GÉNERO)","SELECCIONADO")))))</f>
        <v/>
      </c>
      <c r="P274" s="2"/>
      <c r="Q274" s="14"/>
    </row>
    <row r="275" spans="1:17" ht="13.2" x14ac:dyDescent="0.25">
      <c r="A275" s="2">
        <v>199</v>
      </c>
      <c r="B275" s="2"/>
      <c r="C275" s="2"/>
      <c r="D275" s="2"/>
      <c r="E275" s="2"/>
      <c r="F275" s="11" t="str">
        <f t="shared" si="11"/>
        <v/>
      </c>
      <c r="G275" s="2"/>
      <c r="H275" s="2"/>
      <c r="I275" s="2"/>
      <c r="J275" s="2"/>
      <c r="K275" s="2"/>
      <c r="L275" s="2"/>
      <c r="M275" s="2"/>
      <c r="N275" s="11" t="str">
        <f>IF(OR(B275="",M275&lt;&gt;"",I275="",N(I275)&lt;35),"",COUNTIFS($B$76:B274,B275,$M$76:M274,"",$I$76:I274,"&gt;=35")+1)</f>
        <v/>
      </c>
      <c r="O275" s="11" t="str">
        <f>IF(D275="","",IF(M275&lt;&gt;"","CUPO LIBERADO",IF(N(I275)&lt;35,"NO ALCANZA EL PUNTAJE MÍNIMO",IF(COUNTIFS($B$76:B274,B275,$O$76:O274,"SELECCIONADO")&gt;=IFERROR(INDEX($G$7:$G$64,MATCH(B275,$A$7:$A$64,0)),0),"LISTA DE ESPERA",IF(AND(G275&lt;&gt;"Femenino",COUNTIFS($O$76:O274,"SELECCIONADO",$G$76:G274,"&lt;&gt;Femenino")&gt;=$D$71),"LISTA DE ESPERA (CONTADOR DE GÉNERO)","SELECCIONADO")))))</f>
        <v/>
      </c>
      <c r="P275" s="2"/>
      <c r="Q275" s="14"/>
    </row>
    <row r="276" spans="1:17" ht="13.2" x14ac:dyDescent="0.25">
      <c r="A276" s="2">
        <v>200</v>
      </c>
      <c r="B276" s="2"/>
      <c r="C276" s="2"/>
      <c r="D276" s="2"/>
      <c r="E276" s="2"/>
      <c r="F276" s="11" t="str">
        <f t="shared" si="11"/>
        <v/>
      </c>
      <c r="G276" s="2"/>
      <c r="H276" s="2"/>
      <c r="I276" s="2"/>
      <c r="J276" s="2"/>
      <c r="K276" s="2"/>
      <c r="L276" s="2"/>
      <c r="M276" s="2"/>
      <c r="N276" s="11" t="str">
        <f>IF(OR(B276="",M276&lt;&gt;"",I276="",N(I276)&lt;35),"",COUNTIFS($B$76:B275,B276,$M$76:M275,"",$I$76:I275,"&gt;=35")+1)</f>
        <v/>
      </c>
      <c r="O276" s="11" t="str">
        <f>IF(D276="","",IF(M276&lt;&gt;"","CUPO LIBERADO",IF(N(I276)&lt;35,"NO ALCANZA EL PUNTAJE MÍNIMO",IF(COUNTIFS($B$76:B275,B276,$O$76:O275,"SELECCIONADO")&gt;=IFERROR(INDEX($G$7:$G$64,MATCH(B276,$A$7:$A$64,0)),0),"LISTA DE ESPERA",IF(AND(G276&lt;&gt;"Femenino",COUNTIFS($O$76:O275,"SELECCIONADO",$G$76:G275,"&lt;&gt;Femenino")&gt;=$D$71),"LISTA DE ESPERA (CONTADOR DE GÉNERO)","SELECCIONADO")))))</f>
        <v/>
      </c>
      <c r="P276" s="2"/>
      <c r="Q276" s="14"/>
    </row>
    <row r="277" spans="1:17" ht="13.2" x14ac:dyDescent="0.25">
      <c r="A277" s="2">
        <v>201</v>
      </c>
      <c r="B277" s="2"/>
      <c r="C277" s="2"/>
      <c r="D277" s="2"/>
      <c r="E277" s="2"/>
      <c r="F277" s="11" t="str">
        <f t="shared" si="11"/>
        <v/>
      </c>
      <c r="G277" s="2"/>
      <c r="H277" s="2"/>
      <c r="I277" s="2"/>
      <c r="J277" s="2"/>
      <c r="K277" s="2"/>
      <c r="L277" s="2"/>
      <c r="M277" s="2"/>
      <c r="N277" s="11" t="str">
        <f>IF(OR(B277="",M277&lt;&gt;"",I277="",N(I277)&lt;35),"",COUNTIFS($B$76:B276,B277,$M$76:M276,"",$I$76:I276,"&gt;=35")+1)</f>
        <v/>
      </c>
      <c r="O277" s="11" t="str">
        <f>IF(D277="","",IF(M277&lt;&gt;"","CUPO LIBERADO",IF(N(I277)&lt;35,"NO ALCANZA EL PUNTAJE MÍNIMO",IF(COUNTIFS($B$76:B276,B277,$O$76:O276,"SELECCIONADO")&gt;=IFERROR(INDEX($G$7:$G$64,MATCH(B277,$A$7:$A$64,0)),0),"LISTA DE ESPERA",IF(AND(G277&lt;&gt;"Femenino",COUNTIFS($O$76:O276,"SELECCIONADO",$G$76:G276,"&lt;&gt;Femenino")&gt;=$D$71),"LISTA DE ESPERA (CONTADOR DE GÉNERO)","SELECCIONADO")))))</f>
        <v/>
      </c>
      <c r="P277" s="2"/>
      <c r="Q277" s="14"/>
    </row>
    <row r="278" spans="1:17" ht="13.2" x14ac:dyDescent="0.25">
      <c r="A278" s="2">
        <v>202</v>
      </c>
      <c r="B278" s="2"/>
      <c r="C278" s="2"/>
      <c r="D278" s="2"/>
      <c r="E278" s="2"/>
      <c r="F278" s="11" t="str">
        <f t="shared" si="11"/>
        <v/>
      </c>
      <c r="G278" s="2"/>
      <c r="H278" s="2"/>
      <c r="I278" s="2"/>
      <c r="J278" s="2"/>
      <c r="K278" s="2"/>
      <c r="L278" s="2"/>
      <c r="M278" s="2"/>
      <c r="N278" s="11" t="str">
        <f>IF(OR(B278="",M278&lt;&gt;"",I278="",N(I278)&lt;35),"",COUNTIFS($B$76:B277,B278,$M$76:M277,"",$I$76:I277,"&gt;=35")+1)</f>
        <v/>
      </c>
      <c r="O278" s="11" t="str">
        <f>IF(D278="","",IF(M278&lt;&gt;"","CUPO LIBERADO",IF(N(I278)&lt;35,"NO ALCANZA EL PUNTAJE MÍNIMO",IF(COUNTIFS($B$76:B277,B278,$O$76:O277,"SELECCIONADO")&gt;=IFERROR(INDEX($G$7:$G$64,MATCH(B278,$A$7:$A$64,0)),0),"LISTA DE ESPERA",IF(AND(G278&lt;&gt;"Femenino",COUNTIFS($O$76:O277,"SELECCIONADO",$G$76:G277,"&lt;&gt;Femenino")&gt;=$D$71),"LISTA DE ESPERA (CONTADOR DE GÉNERO)","SELECCIONADO")))))</f>
        <v/>
      </c>
      <c r="P278" s="2"/>
      <c r="Q278" s="14"/>
    </row>
    <row r="279" spans="1:17" ht="13.2" x14ac:dyDescent="0.25">
      <c r="A279" s="2">
        <v>203</v>
      </c>
      <c r="B279" s="2"/>
      <c r="C279" s="2"/>
      <c r="D279" s="2"/>
      <c r="E279" s="2"/>
      <c r="F279" s="11" t="str">
        <f t="shared" si="11"/>
        <v/>
      </c>
      <c r="G279" s="2"/>
      <c r="H279" s="2"/>
      <c r="I279" s="2"/>
      <c r="J279" s="2"/>
      <c r="K279" s="2"/>
      <c r="L279" s="2"/>
      <c r="M279" s="2"/>
      <c r="N279" s="11" t="str">
        <f>IF(OR(B279="",M279&lt;&gt;"",I279="",N(I279)&lt;35),"",COUNTIFS($B$76:B278,B279,$M$76:M278,"",$I$76:I278,"&gt;=35")+1)</f>
        <v/>
      </c>
      <c r="O279" s="11" t="str">
        <f>IF(D279="","",IF(M279&lt;&gt;"","CUPO LIBERADO",IF(N(I279)&lt;35,"NO ALCANZA EL PUNTAJE MÍNIMO",IF(COUNTIFS($B$76:B278,B279,$O$76:O278,"SELECCIONADO")&gt;=IFERROR(INDEX($G$7:$G$64,MATCH(B279,$A$7:$A$64,0)),0),"LISTA DE ESPERA",IF(AND(G279&lt;&gt;"Femenino",COUNTIFS($O$76:O278,"SELECCIONADO",$G$76:G278,"&lt;&gt;Femenino")&gt;=$D$71),"LISTA DE ESPERA (CONTADOR DE GÉNERO)","SELECCIONADO")))))</f>
        <v/>
      </c>
      <c r="P279" s="2"/>
      <c r="Q279" s="14"/>
    </row>
    <row r="280" spans="1:17" ht="13.2" x14ac:dyDescent="0.25">
      <c r="A280" s="2">
        <v>204</v>
      </c>
      <c r="B280" s="2"/>
      <c r="C280" s="2"/>
      <c r="D280" s="2"/>
      <c r="E280" s="2"/>
      <c r="F280" s="11" t="str">
        <f t="shared" si="11"/>
        <v/>
      </c>
      <c r="G280" s="2"/>
      <c r="H280" s="2"/>
      <c r="I280" s="2"/>
      <c r="J280" s="2"/>
      <c r="K280" s="2"/>
      <c r="L280" s="2"/>
      <c r="M280" s="2"/>
      <c r="N280" s="11" t="str">
        <f>IF(OR(B280="",M280&lt;&gt;"",I280="",N(I280)&lt;35),"",COUNTIFS($B$76:B279,B280,$M$76:M279,"",$I$76:I279,"&gt;=35")+1)</f>
        <v/>
      </c>
      <c r="O280" s="11" t="str">
        <f>IF(D280="","",IF(M280&lt;&gt;"","CUPO LIBERADO",IF(N(I280)&lt;35,"NO ALCANZA EL PUNTAJE MÍNIMO",IF(COUNTIFS($B$76:B279,B280,$O$76:O279,"SELECCIONADO")&gt;=IFERROR(INDEX($G$7:$G$64,MATCH(B280,$A$7:$A$64,0)),0),"LISTA DE ESPERA",IF(AND(G280&lt;&gt;"Femenino",COUNTIFS($O$76:O279,"SELECCIONADO",$G$76:G279,"&lt;&gt;Femenino")&gt;=$D$71),"LISTA DE ESPERA (CONTADOR DE GÉNERO)","SELECCIONADO")))))</f>
        <v/>
      </c>
      <c r="P280" s="2"/>
      <c r="Q280" s="14"/>
    </row>
    <row r="281" spans="1:17" ht="13.2" x14ac:dyDescent="0.25">
      <c r="A281" s="2">
        <v>205</v>
      </c>
      <c r="B281" s="2"/>
      <c r="C281" s="2"/>
      <c r="D281" s="2"/>
      <c r="E281" s="2"/>
      <c r="F281" s="11" t="str">
        <f t="shared" si="11"/>
        <v/>
      </c>
      <c r="G281" s="2"/>
      <c r="H281" s="2"/>
      <c r="I281" s="2"/>
      <c r="J281" s="2"/>
      <c r="K281" s="2"/>
      <c r="L281" s="2"/>
      <c r="M281" s="2"/>
      <c r="N281" s="11" t="str">
        <f>IF(OR(B281="",M281&lt;&gt;"",I281="",N(I281)&lt;35),"",COUNTIFS($B$76:B280,B281,$M$76:M280,"",$I$76:I280,"&gt;=35")+1)</f>
        <v/>
      </c>
      <c r="O281" s="11" t="str">
        <f>IF(D281="","",IF(M281&lt;&gt;"","CUPO LIBERADO",IF(N(I281)&lt;35,"NO ALCANZA EL PUNTAJE MÍNIMO",IF(COUNTIFS($B$76:B280,B281,$O$76:O280,"SELECCIONADO")&gt;=IFERROR(INDEX($G$7:$G$64,MATCH(B281,$A$7:$A$64,0)),0),"LISTA DE ESPERA",IF(AND(G281&lt;&gt;"Femenino",COUNTIFS($O$76:O280,"SELECCIONADO",$G$76:G280,"&lt;&gt;Femenino")&gt;=$D$71),"LISTA DE ESPERA (CONTADOR DE GÉNERO)","SELECCIONADO")))))</f>
        <v/>
      </c>
      <c r="P281" s="2"/>
      <c r="Q281" s="14"/>
    </row>
    <row r="282" spans="1:17" ht="13.2" x14ac:dyDescent="0.25">
      <c r="A282" s="2">
        <v>206</v>
      </c>
      <c r="B282" s="2"/>
      <c r="C282" s="2"/>
      <c r="D282" s="2"/>
      <c r="E282" s="2"/>
      <c r="F282" s="11" t="str">
        <f t="shared" si="11"/>
        <v/>
      </c>
      <c r="G282" s="2"/>
      <c r="H282" s="2"/>
      <c r="I282" s="2"/>
      <c r="J282" s="2"/>
      <c r="K282" s="2"/>
      <c r="L282" s="2"/>
      <c r="M282" s="2"/>
      <c r="N282" s="11" t="str">
        <f>IF(OR(B282="",M282&lt;&gt;"",I282="",N(I282)&lt;35),"",COUNTIFS($B$76:B281,B282,$M$76:M281,"",$I$76:I281,"&gt;=35")+1)</f>
        <v/>
      </c>
      <c r="O282" s="11" t="str">
        <f>IF(D282="","",IF(M282&lt;&gt;"","CUPO LIBERADO",IF(N(I282)&lt;35,"NO ALCANZA EL PUNTAJE MÍNIMO",IF(COUNTIFS($B$76:B281,B282,$O$76:O281,"SELECCIONADO")&gt;=IFERROR(INDEX($G$7:$G$64,MATCH(B282,$A$7:$A$64,0)),0),"LISTA DE ESPERA",IF(AND(G282&lt;&gt;"Femenino",COUNTIFS($O$76:O281,"SELECCIONADO",$G$76:G281,"&lt;&gt;Femenino")&gt;=$D$71),"LISTA DE ESPERA (CONTADOR DE GÉNERO)","SELECCIONADO")))))</f>
        <v/>
      </c>
      <c r="P282" s="2"/>
      <c r="Q282" s="14"/>
    </row>
    <row r="283" spans="1:17" ht="13.2" x14ac:dyDescent="0.25">
      <c r="A283" s="2">
        <v>207</v>
      </c>
      <c r="B283" s="2"/>
      <c r="C283" s="2"/>
      <c r="D283" s="2"/>
      <c r="E283" s="2"/>
      <c r="F283" s="11" t="str">
        <f t="shared" si="11"/>
        <v/>
      </c>
      <c r="G283" s="2"/>
      <c r="H283" s="2"/>
      <c r="I283" s="2"/>
      <c r="J283" s="2"/>
      <c r="K283" s="2"/>
      <c r="L283" s="2"/>
      <c r="M283" s="2"/>
      <c r="N283" s="11" t="str">
        <f>IF(OR(B283="",M283&lt;&gt;"",I283="",N(I283)&lt;35),"",COUNTIFS($B$76:B282,B283,$M$76:M282,"",$I$76:I282,"&gt;=35")+1)</f>
        <v/>
      </c>
      <c r="O283" s="11" t="str">
        <f>IF(D283="","",IF(M283&lt;&gt;"","CUPO LIBERADO",IF(N(I283)&lt;35,"NO ALCANZA EL PUNTAJE MÍNIMO",IF(COUNTIFS($B$76:B282,B283,$O$76:O282,"SELECCIONADO")&gt;=IFERROR(INDEX($G$7:$G$64,MATCH(B283,$A$7:$A$64,0)),0),"LISTA DE ESPERA",IF(AND(G283&lt;&gt;"Femenino",COUNTIFS($O$76:O282,"SELECCIONADO",$G$76:G282,"&lt;&gt;Femenino")&gt;=$D$71),"LISTA DE ESPERA (CONTADOR DE GÉNERO)","SELECCIONADO")))))</f>
        <v/>
      </c>
      <c r="P283" s="2"/>
      <c r="Q283" s="14"/>
    </row>
    <row r="284" spans="1:17" ht="13.2" x14ac:dyDescent="0.25">
      <c r="A284" s="2">
        <v>208</v>
      </c>
      <c r="B284" s="2"/>
      <c r="C284" s="2"/>
      <c r="D284" s="2"/>
      <c r="E284" s="2"/>
      <c r="F284" s="11" t="str">
        <f t="shared" si="11"/>
        <v/>
      </c>
      <c r="G284" s="2"/>
      <c r="H284" s="2"/>
      <c r="I284" s="2"/>
      <c r="J284" s="2"/>
      <c r="K284" s="2"/>
      <c r="L284" s="2"/>
      <c r="M284" s="2"/>
      <c r="N284" s="11" t="str">
        <f>IF(OR(B284="",M284&lt;&gt;"",I284="",N(I284)&lt;35),"",COUNTIFS($B$76:B283,B284,$M$76:M283,"",$I$76:I283,"&gt;=35")+1)</f>
        <v/>
      </c>
      <c r="O284" s="11" t="str">
        <f>IF(D284="","",IF(M284&lt;&gt;"","CUPO LIBERADO",IF(N(I284)&lt;35,"NO ALCANZA EL PUNTAJE MÍNIMO",IF(COUNTIFS($B$76:B283,B284,$O$76:O283,"SELECCIONADO")&gt;=IFERROR(INDEX($G$7:$G$64,MATCH(B284,$A$7:$A$64,0)),0),"LISTA DE ESPERA",IF(AND(G284&lt;&gt;"Femenino",COUNTIFS($O$76:O283,"SELECCIONADO",$G$76:G283,"&lt;&gt;Femenino")&gt;=$D$71),"LISTA DE ESPERA (CONTADOR DE GÉNERO)","SELECCIONADO")))))</f>
        <v/>
      </c>
      <c r="P284" s="2"/>
      <c r="Q284" s="14"/>
    </row>
    <row r="285" spans="1:17" ht="13.2" x14ac:dyDescent="0.25">
      <c r="A285" s="2">
        <v>209</v>
      </c>
      <c r="B285" s="2"/>
      <c r="C285" s="2"/>
      <c r="D285" s="2"/>
      <c r="E285" s="2"/>
      <c r="F285" s="11" t="str">
        <f t="shared" si="11"/>
        <v/>
      </c>
      <c r="G285" s="2"/>
      <c r="H285" s="2"/>
      <c r="I285" s="2"/>
      <c r="J285" s="2"/>
      <c r="K285" s="2"/>
      <c r="L285" s="2"/>
      <c r="M285" s="2"/>
      <c r="N285" s="11" t="str">
        <f>IF(OR(B285="",M285&lt;&gt;"",I285="",N(I285)&lt;35),"",COUNTIFS($B$76:B284,B285,$M$76:M284,"",$I$76:I284,"&gt;=35")+1)</f>
        <v/>
      </c>
      <c r="O285" s="11" t="str">
        <f>IF(D285="","",IF(M285&lt;&gt;"","CUPO LIBERADO",IF(N(I285)&lt;35,"NO ALCANZA EL PUNTAJE MÍNIMO",IF(COUNTIFS($B$76:B284,B285,$O$76:O284,"SELECCIONADO")&gt;=IFERROR(INDEX($G$7:$G$64,MATCH(B285,$A$7:$A$64,0)),0),"LISTA DE ESPERA",IF(AND(G285&lt;&gt;"Femenino",COUNTIFS($O$76:O284,"SELECCIONADO",$G$76:G284,"&lt;&gt;Femenino")&gt;=$D$71),"LISTA DE ESPERA (CONTADOR DE GÉNERO)","SELECCIONADO")))))</f>
        <v/>
      </c>
      <c r="P285" s="2"/>
      <c r="Q285" s="14"/>
    </row>
    <row r="286" spans="1:17" ht="13.2" x14ac:dyDescent="0.25">
      <c r="A286" s="2">
        <v>210</v>
      </c>
      <c r="B286" s="2"/>
      <c r="C286" s="2"/>
      <c r="D286" s="2"/>
      <c r="E286" s="2"/>
      <c r="F286" s="11" t="str">
        <f t="shared" si="11"/>
        <v/>
      </c>
      <c r="G286" s="2"/>
      <c r="H286" s="2"/>
      <c r="I286" s="2"/>
      <c r="J286" s="2"/>
      <c r="K286" s="2"/>
      <c r="L286" s="2"/>
      <c r="M286" s="2"/>
      <c r="N286" s="11" t="str">
        <f>IF(OR(B286="",M286&lt;&gt;"",I286="",N(I286)&lt;35),"",COUNTIFS($B$76:B285,B286,$M$76:M285,"",$I$76:I285,"&gt;=35")+1)</f>
        <v/>
      </c>
      <c r="O286" s="11" t="str">
        <f>IF(D286="","",IF(M286&lt;&gt;"","CUPO LIBERADO",IF(N(I286)&lt;35,"NO ALCANZA EL PUNTAJE MÍNIMO",IF(COUNTIFS($B$76:B285,B286,$O$76:O285,"SELECCIONADO")&gt;=IFERROR(INDEX($G$7:$G$64,MATCH(B286,$A$7:$A$64,0)),0),"LISTA DE ESPERA",IF(AND(G286&lt;&gt;"Femenino",COUNTIFS($O$76:O285,"SELECCIONADO",$G$76:G285,"&lt;&gt;Femenino")&gt;=$D$71),"LISTA DE ESPERA (CONTADOR DE GÉNERO)","SELECCIONADO")))))</f>
        <v/>
      </c>
      <c r="P286" s="2"/>
      <c r="Q286" s="14"/>
    </row>
    <row r="287" spans="1:17" ht="13.2" x14ac:dyDescent="0.25">
      <c r="A287" s="2">
        <v>211</v>
      </c>
      <c r="B287" s="2"/>
      <c r="C287" s="2"/>
      <c r="D287" s="2"/>
      <c r="E287" s="2"/>
      <c r="F287" s="11" t="str">
        <f t="shared" si="11"/>
        <v/>
      </c>
      <c r="G287" s="2"/>
      <c r="H287" s="2"/>
      <c r="I287" s="2"/>
      <c r="J287" s="2"/>
      <c r="K287" s="2"/>
      <c r="L287" s="2"/>
      <c r="M287" s="2"/>
      <c r="N287" s="11" t="str">
        <f>IF(OR(B287="",M287&lt;&gt;"",I287="",N(I287)&lt;35),"",COUNTIFS($B$76:B286,B287,$M$76:M286,"",$I$76:I286,"&gt;=35")+1)</f>
        <v/>
      </c>
      <c r="O287" s="11" t="str">
        <f>IF(D287="","",IF(M287&lt;&gt;"","CUPO LIBERADO",IF(N(I287)&lt;35,"NO ALCANZA EL PUNTAJE MÍNIMO",IF(COUNTIFS($B$76:B286,B287,$O$76:O286,"SELECCIONADO")&gt;=IFERROR(INDEX($G$7:$G$64,MATCH(B287,$A$7:$A$64,0)),0),"LISTA DE ESPERA",IF(AND(G287&lt;&gt;"Femenino",COUNTIFS($O$76:O286,"SELECCIONADO",$G$76:G286,"&lt;&gt;Femenino")&gt;=$D$71),"LISTA DE ESPERA (CONTADOR DE GÉNERO)","SELECCIONADO")))))</f>
        <v/>
      </c>
      <c r="P287" s="2"/>
      <c r="Q287" s="14"/>
    </row>
    <row r="288" spans="1:17" ht="13.2" x14ac:dyDescent="0.25">
      <c r="A288" s="2">
        <v>212</v>
      </c>
      <c r="B288" s="2"/>
      <c r="C288" s="2"/>
      <c r="D288" s="2"/>
      <c r="E288" s="2"/>
      <c r="F288" s="11" t="str">
        <f t="shared" si="11"/>
        <v/>
      </c>
      <c r="G288" s="2"/>
      <c r="H288" s="2"/>
      <c r="I288" s="2"/>
      <c r="J288" s="2"/>
      <c r="K288" s="2"/>
      <c r="L288" s="2"/>
      <c r="M288" s="2"/>
      <c r="N288" s="11" t="str">
        <f>IF(OR(B288="",M288&lt;&gt;"",I288="",N(I288)&lt;35),"",COUNTIFS($B$76:B287,B288,$M$76:M287,"",$I$76:I287,"&gt;=35")+1)</f>
        <v/>
      </c>
      <c r="O288" s="11" t="str">
        <f>IF(D288="","",IF(M288&lt;&gt;"","CUPO LIBERADO",IF(N(I288)&lt;35,"NO ALCANZA EL PUNTAJE MÍNIMO",IF(COUNTIFS($B$76:B287,B288,$O$76:O287,"SELECCIONADO")&gt;=IFERROR(INDEX($G$7:$G$64,MATCH(B288,$A$7:$A$64,0)),0),"LISTA DE ESPERA",IF(AND(G288&lt;&gt;"Femenino",COUNTIFS($O$76:O287,"SELECCIONADO",$G$76:G287,"&lt;&gt;Femenino")&gt;=$D$71),"LISTA DE ESPERA (CONTADOR DE GÉNERO)","SELECCIONADO")))))</f>
        <v/>
      </c>
      <c r="P288" s="2"/>
      <c r="Q288" s="14"/>
    </row>
    <row r="289" spans="1:17" ht="13.2" x14ac:dyDescent="0.25">
      <c r="A289" s="2">
        <v>213</v>
      </c>
      <c r="B289" s="2"/>
      <c r="C289" s="2"/>
      <c r="D289" s="2"/>
      <c r="E289" s="2"/>
      <c r="F289" s="11" t="str">
        <f t="shared" si="11"/>
        <v/>
      </c>
      <c r="G289" s="2"/>
      <c r="H289" s="2"/>
      <c r="I289" s="2"/>
      <c r="J289" s="2"/>
      <c r="K289" s="2"/>
      <c r="L289" s="2"/>
      <c r="M289" s="2"/>
      <c r="N289" s="11" t="str">
        <f>IF(OR(B289="",M289&lt;&gt;"",I289="",N(I289)&lt;35),"",COUNTIFS($B$76:B288,B289,$M$76:M288,"",$I$76:I288,"&gt;=35")+1)</f>
        <v/>
      </c>
      <c r="O289" s="11" t="str">
        <f>IF(D289="","",IF(M289&lt;&gt;"","CUPO LIBERADO",IF(N(I289)&lt;35,"NO ALCANZA EL PUNTAJE MÍNIMO",IF(COUNTIFS($B$76:B288,B289,$O$76:O288,"SELECCIONADO")&gt;=IFERROR(INDEX($G$7:$G$64,MATCH(B289,$A$7:$A$64,0)),0),"LISTA DE ESPERA",IF(AND(G289&lt;&gt;"Femenino",COUNTIFS($O$76:O288,"SELECCIONADO",$G$76:G288,"&lt;&gt;Femenino")&gt;=$D$71),"LISTA DE ESPERA (CONTADOR DE GÉNERO)","SELECCIONADO")))))</f>
        <v/>
      </c>
      <c r="P289" s="2"/>
      <c r="Q289" s="14"/>
    </row>
    <row r="290" spans="1:17" ht="13.2" x14ac:dyDescent="0.25">
      <c r="A290" s="2">
        <v>214</v>
      </c>
      <c r="B290" s="2"/>
      <c r="C290" s="2"/>
      <c r="D290" s="2"/>
      <c r="E290" s="2"/>
      <c r="F290" s="11" t="str">
        <f t="shared" si="11"/>
        <v/>
      </c>
      <c r="G290" s="2"/>
      <c r="H290" s="2"/>
      <c r="I290" s="2"/>
      <c r="J290" s="2"/>
      <c r="K290" s="2"/>
      <c r="L290" s="2"/>
      <c r="M290" s="2"/>
      <c r="N290" s="11" t="str">
        <f>IF(OR(B290="",M290&lt;&gt;"",I290="",N(I290)&lt;35),"",COUNTIFS($B$76:B289,B290,$M$76:M289,"",$I$76:I289,"&gt;=35")+1)</f>
        <v/>
      </c>
      <c r="O290" s="11" t="str">
        <f>IF(D290="","",IF(M290&lt;&gt;"","CUPO LIBERADO",IF(N(I290)&lt;35,"NO ALCANZA EL PUNTAJE MÍNIMO",IF(COUNTIFS($B$76:B289,B290,$O$76:O289,"SELECCIONADO")&gt;=IFERROR(INDEX($G$7:$G$64,MATCH(B290,$A$7:$A$64,0)),0),"LISTA DE ESPERA",IF(AND(G290&lt;&gt;"Femenino",COUNTIFS($O$76:O289,"SELECCIONADO",$G$76:G289,"&lt;&gt;Femenino")&gt;=$D$71),"LISTA DE ESPERA (CONTADOR DE GÉNERO)","SELECCIONADO")))))</f>
        <v/>
      </c>
      <c r="P290" s="2"/>
      <c r="Q290" s="14"/>
    </row>
    <row r="291" spans="1:17" ht="13.2" x14ac:dyDescent="0.25">
      <c r="A291" s="2">
        <v>215</v>
      </c>
      <c r="B291" s="2"/>
      <c r="C291" s="2"/>
      <c r="D291" s="2"/>
      <c r="E291" s="2"/>
      <c r="F291" s="11" t="str">
        <f t="shared" si="11"/>
        <v/>
      </c>
      <c r="G291" s="2"/>
      <c r="H291" s="2"/>
      <c r="I291" s="2"/>
      <c r="J291" s="2"/>
      <c r="K291" s="2"/>
      <c r="L291" s="2"/>
      <c r="M291" s="2"/>
      <c r="N291" s="11" t="str">
        <f>IF(OR(B291="",M291&lt;&gt;"",I291="",N(I291)&lt;35),"",COUNTIFS($B$76:B290,B291,$M$76:M290,"",$I$76:I290,"&gt;=35")+1)</f>
        <v/>
      </c>
      <c r="O291" s="11" t="str">
        <f>IF(D291="","",IF(M291&lt;&gt;"","CUPO LIBERADO",IF(N(I291)&lt;35,"NO ALCANZA EL PUNTAJE MÍNIMO",IF(COUNTIFS($B$76:B290,B291,$O$76:O290,"SELECCIONADO")&gt;=IFERROR(INDEX($G$7:$G$64,MATCH(B291,$A$7:$A$64,0)),0),"LISTA DE ESPERA",IF(AND(G291&lt;&gt;"Femenino",COUNTIFS($O$76:O290,"SELECCIONADO",$G$76:G290,"&lt;&gt;Femenino")&gt;=$D$71),"LISTA DE ESPERA (CONTADOR DE GÉNERO)","SELECCIONADO")))))</f>
        <v/>
      </c>
      <c r="P291" s="2"/>
      <c r="Q291" s="14"/>
    </row>
    <row r="292" spans="1:17" ht="13.2" x14ac:dyDescent="0.25">
      <c r="A292" s="2">
        <v>216</v>
      </c>
      <c r="B292" s="2"/>
      <c r="C292" s="2"/>
      <c r="D292" s="2"/>
      <c r="E292" s="2"/>
      <c r="F292" s="11" t="str">
        <f t="shared" si="11"/>
        <v/>
      </c>
      <c r="G292" s="2"/>
      <c r="H292" s="2"/>
      <c r="I292" s="2"/>
      <c r="J292" s="2"/>
      <c r="K292" s="2"/>
      <c r="L292" s="2"/>
      <c r="M292" s="2"/>
      <c r="N292" s="11" t="str">
        <f>IF(OR(B292="",M292&lt;&gt;"",I292="",N(I292)&lt;35),"",COUNTIFS($B$76:B291,B292,$M$76:M291,"",$I$76:I291,"&gt;=35")+1)</f>
        <v/>
      </c>
      <c r="O292" s="11" t="str">
        <f>IF(D292="","",IF(M292&lt;&gt;"","CUPO LIBERADO",IF(N(I292)&lt;35,"NO ALCANZA EL PUNTAJE MÍNIMO",IF(COUNTIFS($B$76:B291,B292,$O$76:O291,"SELECCIONADO")&gt;=IFERROR(INDEX($G$7:$G$64,MATCH(B292,$A$7:$A$64,0)),0),"LISTA DE ESPERA",IF(AND(G292&lt;&gt;"Femenino",COUNTIFS($O$76:O291,"SELECCIONADO",$G$76:G291,"&lt;&gt;Femenino")&gt;=$D$71),"LISTA DE ESPERA (CONTADOR DE GÉNERO)","SELECCIONADO")))))</f>
        <v/>
      </c>
      <c r="P292" s="2"/>
      <c r="Q292" s="14"/>
    </row>
    <row r="293" spans="1:17" ht="13.2" x14ac:dyDescent="0.25">
      <c r="A293" s="2">
        <v>217</v>
      </c>
      <c r="B293" s="2"/>
      <c r="C293" s="2"/>
      <c r="D293" s="2"/>
      <c r="E293" s="2"/>
      <c r="F293" s="11" t="str">
        <f t="shared" si="11"/>
        <v/>
      </c>
      <c r="G293" s="2"/>
      <c r="H293" s="2"/>
      <c r="I293" s="2"/>
      <c r="J293" s="2"/>
      <c r="K293" s="2"/>
      <c r="L293" s="2"/>
      <c r="M293" s="2"/>
      <c r="N293" s="11" t="str">
        <f>IF(OR(B293="",M293&lt;&gt;"",I293="",N(I293)&lt;35),"",COUNTIFS($B$76:B292,B293,$M$76:M292,"",$I$76:I292,"&gt;=35")+1)</f>
        <v/>
      </c>
      <c r="O293" s="11" t="str">
        <f>IF(D293="","",IF(M293&lt;&gt;"","CUPO LIBERADO",IF(N(I293)&lt;35,"NO ALCANZA EL PUNTAJE MÍNIMO",IF(COUNTIFS($B$76:B292,B293,$O$76:O292,"SELECCIONADO")&gt;=IFERROR(INDEX($G$7:$G$64,MATCH(B293,$A$7:$A$64,0)),0),"LISTA DE ESPERA",IF(AND(G293&lt;&gt;"Femenino",COUNTIFS($O$76:O292,"SELECCIONADO",$G$76:G292,"&lt;&gt;Femenino")&gt;=$D$71),"LISTA DE ESPERA (CONTADOR DE GÉNERO)","SELECCIONADO")))))</f>
        <v/>
      </c>
      <c r="P293" s="2"/>
      <c r="Q293" s="14"/>
    </row>
    <row r="294" spans="1:17" ht="13.2" x14ac:dyDescent="0.25">
      <c r="A294" s="2">
        <v>218</v>
      </c>
      <c r="B294" s="2"/>
      <c r="C294" s="2"/>
      <c r="D294" s="2"/>
      <c r="E294" s="2"/>
      <c r="F294" s="11" t="str">
        <f t="shared" si="11"/>
        <v/>
      </c>
      <c r="G294" s="2"/>
      <c r="H294" s="2"/>
      <c r="I294" s="2"/>
      <c r="J294" s="2"/>
      <c r="K294" s="2"/>
      <c r="L294" s="2"/>
      <c r="M294" s="2"/>
      <c r="N294" s="11" t="str">
        <f>IF(OR(B294="",M294&lt;&gt;"",I294="",N(I294)&lt;35),"",COUNTIFS($B$76:B293,B294,$M$76:M293,"",$I$76:I293,"&gt;=35")+1)</f>
        <v/>
      </c>
      <c r="O294" s="11" t="str">
        <f>IF(D294="","",IF(M294&lt;&gt;"","CUPO LIBERADO",IF(N(I294)&lt;35,"NO ALCANZA EL PUNTAJE MÍNIMO",IF(COUNTIFS($B$76:B293,B294,$O$76:O293,"SELECCIONADO")&gt;=IFERROR(INDEX($G$7:$G$64,MATCH(B294,$A$7:$A$64,0)),0),"LISTA DE ESPERA",IF(AND(G294&lt;&gt;"Femenino",COUNTIFS($O$76:O293,"SELECCIONADO",$G$76:G293,"&lt;&gt;Femenino")&gt;=$D$71),"LISTA DE ESPERA (CONTADOR DE GÉNERO)","SELECCIONADO")))))</f>
        <v/>
      </c>
      <c r="P294" s="2"/>
      <c r="Q294" s="14"/>
    </row>
    <row r="295" spans="1:17" ht="13.2" x14ac:dyDescent="0.25">
      <c r="A295" s="2">
        <v>219</v>
      </c>
      <c r="B295" s="2"/>
      <c r="C295" s="2"/>
      <c r="D295" s="2"/>
      <c r="E295" s="2"/>
      <c r="F295" s="11" t="str">
        <f t="shared" si="11"/>
        <v/>
      </c>
      <c r="G295" s="2"/>
      <c r="H295" s="2"/>
      <c r="I295" s="2"/>
      <c r="J295" s="2"/>
      <c r="K295" s="2"/>
      <c r="L295" s="2"/>
      <c r="M295" s="2"/>
      <c r="N295" s="11" t="str">
        <f>IF(OR(B295="",M295&lt;&gt;"",I295="",N(I295)&lt;35),"",COUNTIFS($B$76:B294,B295,$M$76:M294,"",$I$76:I294,"&gt;=35")+1)</f>
        <v/>
      </c>
      <c r="O295" s="11" t="str">
        <f>IF(D295="","",IF(M295&lt;&gt;"","CUPO LIBERADO",IF(N(I295)&lt;35,"NO ALCANZA EL PUNTAJE MÍNIMO",IF(COUNTIFS($B$76:B294,B295,$O$76:O294,"SELECCIONADO")&gt;=IFERROR(INDEX($G$7:$G$64,MATCH(B295,$A$7:$A$64,0)),0),"LISTA DE ESPERA",IF(AND(G295&lt;&gt;"Femenino",COUNTIFS($O$76:O294,"SELECCIONADO",$G$76:G294,"&lt;&gt;Femenino")&gt;=$D$71),"LISTA DE ESPERA (CONTADOR DE GÉNERO)","SELECCIONADO")))))</f>
        <v/>
      </c>
      <c r="P295" s="2"/>
      <c r="Q295" s="14"/>
    </row>
    <row r="296" spans="1:17" ht="13.2" x14ac:dyDescent="0.25">
      <c r="A296" s="2">
        <v>220</v>
      </c>
      <c r="B296" s="2"/>
      <c r="C296" s="2"/>
      <c r="D296" s="2"/>
      <c r="E296" s="2"/>
      <c r="F296" s="11" t="str">
        <f t="shared" si="11"/>
        <v/>
      </c>
      <c r="G296" s="2"/>
      <c r="H296" s="2"/>
      <c r="I296" s="2"/>
      <c r="J296" s="2"/>
      <c r="K296" s="2"/>
      <c r="L296" s="2"/>
      <c r="M296" s="2"/>
      <c r="N296" s="11" t="str">
        <f>IF(OR(B296="",M296&lt;&gt;"",I296="",N(I296)&lt;35),"",COUNTIFS($B$76:B295,B296,$M$76:M295,"",$I$76:I295,"&gt;=35")+1)</f>
        <v/>
      </c>
      <c r="O296" s="11" t="str">
        <f>IF(D296="","",IF(M296&lt;&gt;"","CUPO LIBERADO",IF(N(I296)&lt;35,"NO ALCANZA EL PUNTAJE MÍNIMO",IF(COUNTIFS($B$76:B295,B296,$O$76:O295,"SELECCIONADO")&gt;=IFERROR(INDEX($G$7:$G$64,MATCH(B296,$A$7:$A$64,0)),0),"LISTA DE ESPERA",IF(AND(G296&lt;&gt;"Femenino",COUNTIFS($O$76:O295,"SELECCIONADO",$G$76:G295,"&lt;&gt;Femenino")&gt;=$D$71),"LISTA DE ESPERA (CONTADOR DE GÉNERO)","SELECCIONADO")))))</f>
        <v/>
      </c>
      <c r="P296" s="2"/>
      <c r="Q296" s="14"/>
    </row>
    <row r="297" spans="1:17" ht="13.2" x14ac:dyDescent="0.25">
      <c r="A297" s="2">
        <v>221</v>
      </c>
      <c r="B297" s="2"/>
      <c r="C297" s="2"/>
      <c r="D297" s="2"/>
      <c r="E297" s="2"/>
      <c r="F297" s="11" t="str">
        <f t="shared" si="11"/>
        <v/>
      </c>
      <c r="G297" s="2"/>
      <c r="H297" s="2"/>
      <c r="I297" s="2"/>
      <c r="J297" s="2"/>
      <c r="K297" s="2"/>
      <c r="L297" s="2"/>
      <c r="M297" s="2"/>
      <c r="N297" s="11" t="str">
        <f>IF(OR(B297="",M297&lt;&gt;"",I297="",N(I297)&lt;35),"",COUNTIFS($B$76:B296,B297,$M$76:M296,"",$I$76:I296,"&gt;=35")+1)</f>
        <v/>
      </c>
      <c r="O297" s="11" t="str">
        <f>IF(D297="","",IF(M297&lt;&gt;"","CUPO LIBERADO",IF(N(I297)&lt;35,"NO ALCANZA EL PUNTAJE MÍNIMO",IF(COUNTIFS($B$76:B296,B297,$O$76:O296,"SELECCIONADO")&gt;=IFERROR(INDEX($G$7:$G$64,MATCH(B297,$A$7:$A$64,0)),0),"LISTA DE ESPERA",IF(AND(G297&lt;&gt;"Femenino",COUNTIFS($O$76:O296,"SELECCIONADO",$G$76:G296,"&lt;&gt;Femenino")&gt;=$D$71),"LISTA DE ESPERA (CONTADOR DE GÉNERO)","SELECCIONADO")))))</f>
        <v/>
      </c>
      <c r="P297" s="2"/>
      <c r="Q297" s="14"/>
    </row>
    <row r="298" spans="1:17" ht="13.2" x14ac:dyDescent="0.25">
      <c r="A298" s="2">
        <v>222</v>
      </c>
      <c r="B298" s="2"/>
      <c r="C298" s="2"/>
      <c r="D298" s="2"/>
      <c r="E298" s="2"/>
      <c r="F298" s="11" t="str">
        <f t="shared" si="11"/>
        <v/>
      </c>
      <c r="G298" s="2"/>
      <c r="H298" s="2"/>
      <c r="I298" s="2"/>
      <c r="J298" s="2"/>
      <c r="K298" s="2"/>
      <c r="L298" s="2"/>
      <c r="M298" s="2"/>
      <c r="N298" s="11" t="str">
        <f>IF(OR(B298="",M298&lt;&gt;"",I298="",N(I298)&lt;35),"",COUNTIFS($B$76:B297,B298,$M$76:M297,"",$I$76:I297,"&gt;=35")+1)</f>
        <v/>
      </c>
      <c r="O298" s="11" t="str">
        <f>IF(D298="","",IF(M298&lt;&gt;"","CUPO LIBERADO",IF(N(I298)&lt;35,"NO ALCANZA EL PUNTAJE MÍNIMO",IF(COUNTIFS($B$76:B297,B298,$O$76:O297,"SELECCIONADO")&gt;=IFERROR(INDEX($G$7:$G$64,MATCH(B298,$A$7:$A$64,0)),0),"LISTA DE ESPERA",IF(AND(G298&lt;&gt;"Femenino",COUNTIFS($O$76:O297,"SELECCIONADO",$G$76:G297,"&lt;&gt;Femenino")&gt;=$D$71),"LISTA DE ESPERA (CONTADOR DE GÉNERO)","SELECCIONADO")))))</f>
        <v/>
      </c>
      <c r="P298" s="2"/>
      <c r="Q298" s="14"/>
    </row>
    <row r="299" spans="1:17" ht="13.2" x14ac:dyDescent="0.25">
      <c r="A299" s="2">
        <v>223</v>
      </c>
      <c r="B299" s="2"/>
      <c r="C299" s="2"/>
      <c r="D299" s="2"/>
      <c r="E299" s="2"/>
      <c r="F299" s="11" t="str">
        <f t="shared" si="11"/>
        <v/>
      </c>
      <c r="G299" s="2"/>
      <c r="H299" s="2"/>
      <c r="I299" s="2"/>
      <c r="J299" s="2"/>
      <c r="K299" s="2"/>
      <c r="L299" s="2"/>
      <c r="M299" s="2"/>
      <c r="N299" s="11" t="str">
        <f>IF(OR(B299="",M299&lt;&gt;"",I299="",N(I299)&lt;35),"",COUNTIFS($B$76:B298,B299,$M$76:M298,"",$I$76:I298,"&gt;=35")+1)</f>
        <v/>
      </c>
      <c r="O299" s="11" t="str">
        <f>IF(D299="","",IF(M299&lt;&gt;"","CUPO LIBERADO",IF(N(I299)&lt;35,"NO ALCANZA EL PUNTAJE MÍNIMO",IF(COUNTIFS($B$76:B298,B299,$O$76:O298,"SELECCIONADO")&gt;=IFERROR(INDEX($G$7:$G$64,MATCH(B299,$A$7:$A$64,0)),0),"LISTA DE ESPERA",IF(AND(G299&lt;&gt;"Femenino",COUNTIFS($O$76:O298,"SELECCIONADO",$G$76:G298,"&lt;&gt;Femenino")&gt;=$D$71),"LISTA DE ESPERA (CONTADOR DE GÉNERO)","SELECCIONADO")))))</f>
        <v/>
      </c>
      <c r="P299" s="2"/>
      <c r="Q299" s="14"/>
    </row>
    <row r="300" spans="1:17" ht="13.2" x14ac:dyDescent="0.25">
      <c r="A300" s="2">
        <v>224</v>
      </c>
      <c r="B300" s="2"/>
      <c r="C300" s="2"/>
      <c r="D300" s="2"/>
      <c r="E300" s="2"/>
      <c r="F300" s="11" t="str">
        <f t="shared" si="11"/>
        <v/>
      </c>
      <c r="G300" s="2"/>
      <c r="H300" s="2"/>
      <c r="I300" s="2"/>
      <c r="J300" s="2"/>
      <c r="K300" s="2"/>
      <c r="L300" s="2"/>
      <c r="M300" s="2"/>
      <c r="N300" s="11" t="str">
        <f>IF(OR(B300="",M300&lt;&gt;"",I300="",N(I300)&lt;35),"",COUNTIFS($B$76:B299,B300,$M$76:M299,"",$I$76:I299,"&gt;=35")+1)</f>
        <v/>
      </c>
      <c r="O300" s="11" t="str">
        <f>IF(D300="","",IF(M300&lt;&gt;"","CUPO LIBERADO",IF(N(I300)&lt;35,"NO ALCANZA EL PUNTAJE MÍNIMO",IF(COUNTIFS($B$76:B299,B300,$O$76:O299,"SELECCIONADO")&gt;=IFERROR(INDEX($G$7:$G$64,MATCH(B300,$A$7:$A$64,0)),0),"LISTA DE ESPERA",IF(AND(G300&lt;&gt;"Femenino",COUNTIFS($O$76:O299,"SELECCIONADO",$G$76:G299,"&lt;&gt;Femenino")&gt;=$D$71),"LISTA DE ESPERA (CONTADOR DE GÉNERO)","SELECCIONADO")))))</f>
        <v/>
      </c>
      <c r="P300" s="2"/>
      <c r="Q300" s="14"/>
    </row>
    <row r="301" spans="1:17" ht="13.2" x14ac:dyDescent="0.25">
      <c r="A301" s="2">
        <v>225</v>
      </c>
      <c r="B301" s="2"/>
      <c r="C301" s="2"/>
      <c r="D301" s="2"/>
      <c r="E301" s="2"/>
      <c r="F301" s="11" t="str">
        <f t="shared" si="11"/>
        <v/>
      </c>
      <c r="G301" s="2"/>
      <c r="H301" s="2"/>
      <c r="I301" s="2"/>
      <c r="J301" s="2"/>
      <c r="K301" s="2"/>
      <c r="L301" s="2"/>
      <c r="M301" s="2"/>
      <c r="N301" s="11" t="str">
        <f>IF(OR(B301="",M301&lt;&gt;"",I301="",N(I301)&lt;35),"",COUNTIFS($B$76:B300,B301,$M$76:M300,"",$I$76:I300,"&gt;=35")+1)</f>
        <v/>
      </c>
      <c r="O301" s="11" t="str">
        <f>IF(D301="","",IF(M301&lt;&gt;"","CUPO LIBERADO",IF(N(I301)&lt;35,"NO ALCANZA EL PUNTAJE MÍNIMO",IF(COUNTIFS($B$76:B300,B301,$O$76:O300,"SELECCIONADO")&gt;=IFERROR(INDEX($G$7:$G$64,MATCH(B301,$A$7:$A$64,0)),0),"LISTA DE ESPERA",IF(AND(G301&lt;&gt;"Femenino",COUNTIFS($O$76:O300,"SELECCIONADO",$G$76:G300,"&lt;&gt;Femenino")&gt;=$D$71),"LISTA DE ESPERA (CONTADOR DE GÉNERO)","SELECCIONADO")))))</f>
        <v/>
      </c>
      <c r="P301" s="2"/>
      <c r="Q301" s="14"/>
    </row>
    <row r="302" spans="1:17" ht="13.2" x14ac:dyDescent="0.25">
      <c r="A302" s="2">
        <v>226</v>
      </c>
      <c r="B302" s="2"/>
      <c r="C302" s="2"/>
      <c r="D302" s="2"/>
      <c r="E302" s="2"/>
      <c r="F302" s="11" t="str">
        <f t="shared" si="11"/>
        <v/>
      </c>
      <c r="G302" s="2"/>
      <c r="H302" s="2"/>
      <c r="I302" s="2"/>
      <c r="J302" s="2"/>
      <c r="K302" s="2"/>
      <c r="L302" s="2"/>
      <c r="M302" s="2"/>
      <c r="N302" s="11" t="str">
        <f>IF(OR(B302="",M302&lt;&gt;"",I302="",N(I302)&lt;35),"",COUNTIFS($B$76:B301,B302,$M$76:M301,"",$I$76:I301,"&gt;=35")+1)</f>
        <v/>
      </c>
      <c r="O302" s="11" t="str">
        <f>IF(D302="","",IF(M302&lt;&gt;"","CUPO LIBERADO",IF(N(I302)&lt;35,"NO ALCANZA EL PUNTAJE MÍNIMO",IF(COUNTIFS($B$76:B301,B302,$O$76:O301,"SELECCIONADO")&gt;=IFERROR(INDEX($G$7:$G$64,MATCH(B302,$A$7:$A$64,0)),0),"LISTA DE ESPERA",IF(AND(G302&lt;&gt;"Femenino",COUNTIFS($O$76:O301,"SELECCIONADO",$G$76:G301,"&lt;&gt;Femenino")&gt;=$D$71),"LISTA DE ESPERA (CONTADOR DE GÉNERO)","SELECCIONADO")))))</f>
        <v/>
      </c>
      <c r="P302" s="2"/>
      <c r="Q302" s="14"/>
    </row>
    <row r="303" spans="1:17" ht="13.2" x14ac:dyDescent="0.25">
      <c r="A303" s="2">
        <v>227</v>
      </c>
      <c r="B303" s="2"/>
      <c r="C303" s="2"/>
      <c r="D303" s="2"/>
      <c r="E303" s="2"/>
      <c r="F303" s="11" t="str">
        <f t="shared" si="11"/>
        <v/>
      </c>
      <c r="G303" s="2"/>
      <c r="H303" s="2"/>
      <c r="I303" s="2"/>
      <c r="J303" s="2"/>
      <c r="K303" s="2"/>
      <c r="L303" s="2"/>
      <c r="M303" s="2"/>
      <c r="N303" s="11" t="str">
        <f>IF(OR(B303="",M303&lt;&gt;"",I303="",N(I303)&lt;35),"",COUNTIFS($B$76:B302,B303,$M$76:M302,"",$I$76:I302,"&gt;=35")+1)</f>
        <v/>
      </c>
      <c r="O303" s="11" t="str">
        <f>IF(D303="","",IF(M303&lt;&gt;"","CUPO LIBERADO",IF(N(I303)&lt;35,"NO ALCANZA EL PUNTAJE MÍNIMO",IF(COUNTIFS($B$76:B302,B303,$O$76:O302,"SELECCIONADO")&gt;=IFERROR(INDEX($G$7:$G$64,MATCH(B303,$A$7:$A$64,0)),0),"LISTA DE ESPERA",IF(AND(G303&lt;&gt;"Femenino",COUNTIFS($O$76:O302,"SELECCIONADO",$G$76:G302,"&lt;&gt;Femenino")&gt;=$D$71),"LISTA DE ESPERA (CONTADOR DE GÉNERO)","SELECCIONADO")))))</f>
        <v/>
      </c>
      <c r="P303" s="2"/>
      <c r="Q303" s="14"/>
    </row>
    <row r="304" spans="1:17" ht="13.2" x14ac:dyDescent="0.25">
      <c r="A304" s="2">
        <v>228</v>
      </c>
      <c r="B304" s="2"/>
      <c r="C304" s="2"/>
      <c r="D304" s="2"/>
      <c r="E304" s="2"/>
      <c r="F304" s="11" t="str">
        <f t="shared" si="11"/>
        <v/>
      </c>
      <c r="G304" s="2"/>
      <c r="H304" s="2"/>
      <c r="I304" s="2"/>
      <c r="J304" s="2"/>
      <c r="K304" s="2"/>
      <c r="L304" s="2"/>
      <c r="M304" s="2"/>
      <c r="N304" s="11" t="str">
        <f>IF(OR(B304="",M304&lt;&gt;"",I304="",N(I304)&lt;35),"",COUNTIFS($B$76:B303,B304,$M$76:M303,"",$I$76:I303,"&gt;=35")+1)</f>
        <v/>
      </c>
      <c r="O304" s="11" t="str">
        <f>IF(D304="","",IF(M304&lt;&gt;"","CUPO LIBERADO",IF(N(I304)&lt;35,"NO ALCANZA EL PUNTAJE MÍNIMO",IF(COUNTIFS($B$76:B303,B304,$O$76:O303,"SELECCIONADO")&gt;=IFERROR(INDEX($G$7:$G$64,MATCH(B304,$A$7:$A$64,0)),0),"LISTA DE ESPERA",IF(AND(G304&lt;&gt;"Femenino",COUNTIFS($O$76:O303,"SELECCIONADO",$G$76:G303,"&lt;&gt;Femenino")&gt;=$D$71),"LISTA DE ESPERA (CONTADOR DE GÉNERO)","SELECCIONADO")))))</f>
        <v/>
      </c>
      <c r="P304" s="2"/>
      <c r="Q304" s="14"/>
    </row>
    <row r="305" spans="1:17" ht="13.2" x14ac:dyDescent="0.25">
      <c r="A305" s="2">
        <v>229</v>
      </c>
      <c r="B305" s="2"/>
      <c r="C305" s="2"/>
      <c r="D305" s="2"/>
      <c r="E305" s="2"/>
      <c r="F305" s="11" t="str">
        <f t="shared" si="11"/>
        <v/>
      </c>
      <c r="G305" s="2"/>
      <c r="H305" s="2"/>
      <c r="I305" s="2"/>
      <c r="J305" s="2"/>
      <c r="K305" s="2"/>
      <c r="L305" s="2"/>
      <c r="M305" s="2"/>
      <c r="N305" s="11" t="str">
        <f>IF(OR(B305="",M305&lt;&gt;"",I305="",N(I305)&lt;35),"",COUNTIFS($B$76:B304,B305,$M$76:M304,"",$I$76:I304,"&gt;=35")+1)</f>
        <v/>
      </c>
      <c r="O305" s="11" t="str">
        <f>IF(D305="","",IF(M305&lt;&gt;"","CUPO LIBERADO",IF(N(I305)&lt;35,"NO ALCANZA EL PUNTAJE MÍNIMO",IF(COUNTIFS($B$76:B304,B305,$O$76:O304,"SELECCIONADO")&gt;=IFERROR(INDEX($G$7:$G$64,MATCH(B305,$A$7:$A$64,0)),0),"LISTA DE ESPERA",IF(AND(G305&lt;&gt;"Femenino",COUNTIFS($O$76:O304,"SELECCIONADO",$G$76:G304,"&lt;&gt;Femenino")&gt;=$D$71),"LISTA DE ESPERA (CONTADOR DE GÉNERO)","SELECCIONADO")))))</f>
        <v/>
      </c>
      <c r="P305" s="2"/>
      <c r="Q305" s="14"/>
    </row>
    <row r="306" spans="1:17" ht="13.2" x14ac:dyDescent="0.25">
      <c r="A306" s="2">
        <v>230</v>
      </c>
      <c r="B306" s="2"/>
      <c r="C306" s="2"/>
      <c r="D306" s="2"/>
      <c r="E306" s="2"/>
      <c r="F306" s="11" t="str">
        <f t="shared" si="11"/>
        <v/>
      </c>
      <c r="G306" s="2"/>
      <c r="H306" s="2"/>
      <c r="I306" s="2"/>
      <c r="J306" s="2"/>
      <c r="K306" s="2"/>
      <c r="L306" s="2"/>
      <c r="M306" s="2"/>
      <c r="N306" s="11" t="str">
        <f>IF(OR(B306="",M306&lt;&gt;"",I306="",N(I306)&lt;35),"",COUNTIFS($B$76:B305,B306,$M$76:M305,"",$I$76:I305,"&gt;=35")+1)</f>
        <v/>
      </c>
      <c r="O306" s="11" t="str">
        <f>IF(D306="","",IF(M306&lt;&gt;"","CUPO LIBERADO",IF(N(I306)&lt;35,"NO ALCANZA EL PUNTAJE MÍNIMO",IF(COUNTIFS($B$76:B305,B306,$O$76:O305,"SELECCIONADO")&gt;=IFERROR(INDEX($G$7:$G$64,MATCH(B306,$A$7:$A$64,0)),0),"LISTA DE ESPERA",IF(AND(G306&lt;&gt;"Femenino",COUNTIFS($O$76:O305,"SELECCIONADO",$G$76:G305,"&lt;&gt;Femenino")&gt;=$D$71),"LISTA DE ESPERA (CONTADOR DE GÉNERO)","SELECCIONADO")))))</f>
        <v/>
      </c>
      <c r="P306" s="2"/>
      <c r="Q306" s="14"/>
    </row>
    <row r="307" spans="1:17" ht="13.2" x14ac:dyDescent="0.25">
      <c r="A307" s="2">
        <v>231</v>
      </c>
      <c r="B307" s="2"/>
      <c r="C307" s="2"/>
      <c r="D307" s="2"/>
      <c r="E307" s="2"/>
      <c r="F307" s="11" t="str">
        <f t="shared" si="11"/>
        <v/>
      </c>
      <c r="G307" s="2"/>
      <c r="H307" s="2"/>
      <c r="I307" s="2"/>
      <c r="J307" s="2"/>
      <c r="K307" s="2"/>
      <c r="L307" s="2"/>
      <c r="M307" s="2"/>
      <c r="N307" s="11" t="str">
        <f>IF(OR(B307="",M307&lt;&gt;"",I307="",N(I307)&lt;35),"",COUNTIFS($B$76:B306,B307,$M$76:M306,"",$I$76:I306,"&gt;=35")+1)</f>
        <v/>
      </c>
      <c r="O307" s="11" t="str">
        <f>IF(D307="","",IF(M307&lt;&gt;"","CUPO LIBERADO",IF(N(I307)&lt;35,"NO ALCANZA EL PUNTAJE MÍNIMO",IF(COUNTIFS($B$76:B306,B307,$O$76:O306,"SELECCIONADO")&gt;=IFERROR(INDEX($G$7:$G$64,MATCH(B307,$A$7:$A$64,0)),0),"LISTA DE ESPERA",IF(AND(G307&lt;&gt;"Femenino",COUNTIFS($O$76:O306,"SELECCIONADO",$G$76:G306,"&lt;&gt;Femenino")&gt;=$D$71),"LISTA DE ESPERA (CONTADOR DE GÉNERO)","SELECCIONADO")))))</f>
        <v/>
      </c>
      <c r="P307" s="2"/>
      <c r="Q307" s="14"/>
    </row>
    <row r="308" spans="1:17" ht="13.2" x14ac:dyDescent="0.25">
      <c r="A308" s="2">
        <v>232</v>
      </c>
      <c r="B308" s="2"/>
      <c r="C308" s="2"/>
      <c r="D308" s="2"/>
      <c r="E308" s="2"/>
      <c r="F308" s="11" t="str">
        <f t="shared" si="11"/>
        <v/>
      </c>
      <c r="G308" s="2"/>
      <c r="H308" s="2"/>
      <c r="I308" s="2"/>
      <c r="J308" s="2"/>
      <c r="K308" s="2"/>
      <c r="L308" s="2"/>
      <c r="M308" s="2"/>
      <c r="N308" s="11" t="str">
        <f>IF(OR(B308="",M308&lt;&gt;"",I308="",N(I308)&lt;35),"",COUNTIFS($B$76:B307,B308,$M$76:M307,"",$I$76:I307,"&gt;=35")+1)</f>
        <v/>
      </c>
      <c r="O308" s="11" t="str">
        <f>IF(D308="","",IF(M308&lt;&gt;"","CUPO LIBERADO",IF(N(I308)&lt;35,"NO ALCANZA EL PUNTAJE MÍNIMO",IF(COUNTIFS($B$76:B307,B308,$O$76:O307,"SELECCIONADO")&gt;=IFERROR(INDEX($G$7:$G$64,MATCH(B308,$A$7:$A$64,0)),0),"LISTA DE ESPERA",IF(AND(G308&lt;&gt;"Femenino",COUNTIFS($O$76:O307,"SELECCIONADO",$G$76:G307,"&lt;&gt;Femenino")&gt;=$D$71),"LISTA DE ESPERA (CONTADOR DE GÉNERO)","SELECCIONADO")))))</f>
        <v/>
      </c>
      <c r="P308" s="2"/>
      <c r="Q308" s="14"/>
    </row>
    <row r="309" spans="1:17" ht="13.2" x14ac:dyDescent="0.25">
      <c r="A309" s="2">
        <v>233</v>
      </c>
      <c r="B309" s="2"/>
      <c r="C309" s="2"/>
      <c r="D309" s="2"/>
      <c r="E309" s="2"/>
      <c r="F309" s="11" t="str">
        <f t="shared" si="11"/>
        <v/>
      </c>
      <c r="G309" s="2"/>
      <c r="H309" s="2"/>
      <c r="I309" s="2"/>
      <c r="J309" s="2"/>
      <c r="K309" s="2"/>
      <c r="L309" s="2"/>
      <c r="M309" s="2"/>
      <c r="N309" s="11" t="str">
        <f>IF(OR(B309="",M309&lt;&gt;"",I309="",N(I309)&lt;35),"",COUNTIFS($B$76:B308,B309,$M$76:M308,"",$I$76:I308,"&gt;=35")+1)</f>
        <v/>
      </c>
      <c r="O309" s="11" t="str">
        <f>IF(D309="","",IF(M309&lt;&gt;"","CUPO LIBERADO",IF(N(I309)&lt;35,"NO ALCANZA EL PUNTAJE MÍNIMO",IF(COUNTIFS($B$76:B308,B309,$O$76:O308,"SELECCIONADO")&gt;=IFERROR(INDEX($G$7:$G$64,MATCH(B309,$A$7:$A$64,0)),0),"LISTA DE ESPERA",IF(AND(G309&lt;&gt;"Femenino",COUNTIFS($O$76:O308,"SELECCIONADO",$G$76:G308,"&lt;&gt;Femenino")&gt;=$D$71),"LISTA DE ESPERA (CONTADOR DE GÉNERO)","SELECCIONADO")))))</f>
        <v/>
      </c>
      <c r="P309" s="2"/>
      <c r="Q309" s="14"/>
    </row>
    <row r="310" spans="1:17" ht="13.2" x14ac:dyDescent="0.25">
      <c r="A310" s="2">
        <v>234</v>
      </c>
      <c r="B310" s="2"/>
      <c r="C310" s="2"/>
      <c r="D310" s="2"/>
      <c r="E310" s="2"/>
      <c r="F310" s="11" t="str">
        <f t="shared" si="11"/>
        <v/>
      </c>
      <c r="G310" s="2"/>
      <c r="H310" s="2"/>
      <c r="I310" s="2"/>
      <c r="J310" s="2"/>
      <c r="K310" s="2"/>
      <c r="L310" s="2"/>
      <c r="M310" s="2"/>
      <c r="N310" s="11" t="str">
        <f>IF(OR(B310="",M310&lt;&gt;"",I310="",N(I310)&lt;35),"",COUNTIFS($B$76:B309,B310,$M$76:M309,"",$I$76:I309,"&gt;=35")+1)</f>
        <v/>
      </c>
      <c r="O310" s="11" t="str">
        <f>IF(D310="","",IF(M310&lt;&gt;"","CUPO LIBERADO",IF(N(I310)&lt;35,"NO ALCANZA EL PUNTAJE MÍNIMO",IF(COUNTIFS($B$76:B309,B310,$O$76:O309,"SELECCIONADO")&gt;=IFERROR(INDEX($G$7:$G$64,MATCH(B310,$A$7:$A$64,0)),0),"LISTA DE ESPERA",IF(AND(G310&lt;&gt;"Femenino",COUNTIFS($O$76:O309,"SELECCIONADO",$G$76:G309,"&lt;&gt;Femenino")&gt;=$D$71),"LISTA DE ESPERA (CONTADOR DE GÉNERO)","SELECCIONADO")))))</f>
        <v/>
      </c>
      <c r="P310" s="2"/>
      <c r="Q310" s="14"/>
    </row>
    <row r="311" spans="1:17" ht="13.2" x14ac:dyDescent="0.25">
      <c r="A311" s="2">
        <v>235</v>
      </c>
      <c r="B311" s="2"/>
      <c r="C311" s="2"/>
      <c r="D311" s="2"/>
      <c r="E311" s="2"/>
      <c r="F311" s="11" t="str">
        <f t="shared" si="11"/>
        <v/>
      </c>
      <c r="G311" s="2"/>
      <c r="H311" s="2"/>
      <c r="I311" s="2"/>
      <c r="J311" s="2"/>
      <c r="K311" s="2"/>
      <c r="L311" s="2"/>
      <c r="M311" s="2"/>
      <c r="N311" s="11" t="str">
        <f>IF(OR(B311="",M311&lt;&gt;"",I311="",N(I311)&lt;35),"",COUNTIFS($B$76:B310,B311,$M$76:M310,"",$I$76:I310,"&gt;=35")+1)</f>
        <v/>
      </c>
      <c r="O311" s="11" t="str">
        <f>IF(D311="","",IF(M311&lt;&gt;"","CUPO LIBERADO",IF(N(I311)&lt;35,"NO ALCANZA EL PUNTAJE MÍNIMO",IF(COUNTIFS($B$76:B310,B311,$O$76:O310,"SELECCIONADO")&gt;=IFERROR(INDEX($G$7:$G$64,MATCH(B311,$A$7:$A$64,0)),0),"LISTA DE ESPERA",IF(AND(G311&lt;&gt;"Femenino",COUNTIFS($O$76:O310,"SELECCIONADO",$G$76:G310,"&lt;&gt;Femenino")&gt;=$D$71),"LISTA DE ESPERA (CONTADOR DE GÉNERO)","SELECCIONADO")))))</f>
        <v/>
      </c>
      <c r="P311" s="2"/>
      <c r="Q311" s="14"/>
    </row>
    <row r="312" spans="1:17" ht="13.2" x14ac:dyDescent="0.25">
      <c r="A312" s="2">
        <v>236</v>
      </c>
      <c r="B312" s="2"/>
      <c r="C312" s="2"/>
      <c r="D312" s="2"/>
      <c r="E312" s="2"/>
      <c r="F312" s="11" t="str">
        <f t="shared" si="11"/>
        <v/>
      </c>
      <c r="G312" s="2"/>
      <c r="H312" s="2"/>
      <c r="I312" s="2"/>
      <c r="J312" s="2"/>
      <c r="K312" s="2"/>
      <c r="L312" s="2"/>
      <c r="M312" s="2"/>
      <c r="N312" s="11" t="str">
        <f>IF(OR(B312="",M312&lt;&gt;"",I312="",N(I312)&lt;35),"",COUNTIFS($B$76:B311,B312,$M$76:M311,"",$I$76:I311,"&gt;=35")+1)</f>
        <v/>
      </c>
      <c r="O312" s="11" t="str">
        <f>IF(D312="","",IF(M312&lt;&gt;"","CUPO LIBERADO",IF(N(I312)&lt;35,"NO ALCANZA EL PUNTAJE MÍNIMO",IF(COUNTIFS($B$76:B311,B312,$O$76:O311,"SELECCIONADO")&gt;=IFERROR(INDEX($G$7:$G$64,MATCH(B312,$A$7:$A$64,0)),0),"LISTA DE ESPERA",IF(AND(G312&lt;&gt;"Femenino",COUNTIFS($O$76:O311,"SELECCIONADO",$G$76:G311,"&lt;&gt;Femenino")&gt;=$D$71),"LISTA DE ESPERA (CONTADOR DE GÉNERO)","SELECCIONADO")))))</f>
        <v/>
      </c>
      <c r="P312" s="2"/>
      <c r="Q312" s="14"/>
    </row>
    <row r="313" spans="1:17" ht="13.2" x14ac:dyDescent="0.25">
      <c r="A313" s="2">
        <v>237</v>
      </c>
      <c r="B313" s="2"/>
      <c r="C313" s="2"/>
      <c r="D313" s="2"/>
      <c r="E313" s="2"/>
      <c r="F313" s="11" t="str">
        <f t="shared" si="11"/>
        <v/>
      </c>
      <c r="G313" s="2"/>
      <c r="H313" s="2"/>
      <c r="I313" s="2"/>
      <c r="J313" s="2"/>
      <c r="K313" s="2"/>
      <c r="L313" s="2"/>
      <c r="M313" s="2"/>
      <c r="N313" s="11" t="str">
        <f>IF(OR(B313="",M313&lt;&gt;"",I313="",N(I313)&lt;35),"",COUNTIFS($B$76:B312,B313,$M$76:M312,"",$I$76:I312,"&gt;=35")+1)</f>
        <v/>
      </c>
      <c r="O313" s="11" t="str">
        <f>IF(D313="","",IF(M313&lt;&gt;"","CUPO LIBERADO",IF(N(I313)&lt;35,"NO ALCANZA EL PUNTAJE MÍNIMO",IF(COUNTIFS($B$76:B312,B313,$O$76:O312,"SELECCIONADO")&gt;=IFERROR(INDEX($G$7:$G$64,MATCH(B313,$A$7:$A$64,0)),0),"LISTA DE ESPERA",IF(AND(G313&lt;&gt;"Femenino",COUNTIFS($O$76:O312,"SELECCIONADO",$G$76:G312,"&lt;&gt;Femenino")&gt;=$D$71),"LISTA DE ESPERA (CONTADOR DE GÉNERO)","SELECCIONADO")))))</f>
        <v/>
      </c>
      <c r="P313" s="2"/>
      <c r="Q313" s="14"/>
    </row>
    <row r="314" spans="1:17" ht="13.2" x14ac:dyDescent="0.25">
      <c r="A314" s="2">
        <v>238</v>
      </c>
      <c r="B314" s="2"/>
      <c r="C314" s="2"/>
      <c r="D314" s="2"/>
      <c r="E314" s="2"/>
      <c r="F314" s="11" t="str">
        <f t="shared" si="11"/>
        <v/>
      </c>
      <c r="G314" s="2"/>
      <c r="H314" s="2"/>
      <c r="I314" s="2"/>
      <c r="J314" s="2"/>
      <c r="K314" s="2"/>
      <c r="L314" s="2"/>
      <c r="M314" s="2"/>
      <c r="N314" s="11" t="str">
        <f>IF(OR(B314="",M314&lt;&gt;"",I314="",N(I314)&lt;35),"",COUNTIFS($B$76:B313,B314,$M$76:M313,"",$I$76:I313,"&gt;=35")+1)</f>
        <v/>
      </c>
      <c r="O314" s="11" t="str">
        <f>IF(D314="","",IF(M314&lt;&gt;"","CUPO LIBERADO",IF(N(I314)&lt;35,"NO ALCANZA EL PUNTAJE MÍNIMO",IF(COUNTIFS($B$76:B313,B314,$O$76:O313,"SELECCIONADO")&gt;=IFERROR(INDEX($G$7:$G$64,MATCH(B314,$A$7:$A$64,0)),0),"LISTA DE ESPERA",IF(AND(G314&lt;&gt;"Femenino",COUNTIFS($O$76:O313,"SELECCIONADO",$G$76:G313,"&lt;&gt;Femenino")&gt;=$D$71),"LISTA DE ESPERA (CONTADOR DE GÉNERO)","SELECCIONADO")))))</f>
        <v/>
      </c>
      <c r="P314" s="2"/>
      <c r="Q314" s="14"/>
    </row>
    <row r="315" spans="1:17" ht="13.2" x14ac:dyDescent="0.25">
      <c r="A315" s="2">
        <v>239</v>
      </c>
      <c r="B315" s="2"/>
      <c r="C315" s="2"/>
      <c r="D315" s="2"/>
      <c r="E315" s="2"/>
      <c r="F315" s="11" t="str">
        <f t="shared" si="11"/>
        <v/>
      </c>
      <c r="G315" s="2"/>
      <c r="H315" s="2"/>
      <c r="I315" s="2"/>
      <c r="J315" s="2"/>
      <c r="K315" s="2"/>
      <c r="L315" s="2"/>
      <c r="M315" s="2"/>
      <c r="N315" s="11" t="str">
        <f>IF(OR(B315="",M315&lt;&gt;"",I315="",N(I315)&lt;35),"",COUNTIFS($B$76:B314,B315,$M$76:M314,"",$I$76:I314,"&gt;=35")+1)</f>
        <v/>
      </c>
      <c r="O315" s="11" t="str">
        <f>IF(D315="","",IF(M315&lt;&gt;"","CUPO LIBERADO",IF(N(I315)&lt;35,"NO ALCANZA EL PUNTAJE MÍNIMO",IF(COUNTIFS($B$76:B314,B315,$O$76:O314,"SELECCIONADO")&gt;=IFERROR(INDEX($G$7:$G$64,MATCH(B315,$A$7:$A$64,0)),0),"LISTA DE ESPERA",IF(AND(G315&lt;&gt;"Femenino",COUNTIFS($O$76:O314,"SELECCIONADO",$G$76:G314,"&lt;&gt;Femenino")&gt;=$D$71),"LISTA DE ESPERA (CONTADOR DE GÉNERO)","SELECCIONADO")))))</f>
        <v/>
      </c>
      <c r="P315" s="2"/>
      <c r="Q315" s="14"/>
    </row>
    <row r="316" spans="1:17" ht="13.2" x14ac:dyDescent="0.25">
      <c r="A316" s="2">
        <v>240</v>
      </c>
      <c r="B316" s="2"/>
      <c r="C316" s="2"/>
      <c r="D316" s="2"/>
      <c r="E316" s="2"/>
      <c r="F316" s="11" t="str">
        <f t="shared" si="11"/>
        <v/>
      </c>
      <c r="G316" s="2"/>
      <c r="H316" s="2"/>
      <c r="I316" s="2"/>
      <c r="J316" s="2"/>
      <c r="K316" s="2"/>
      <c r="L316" s="2"/>
      <c r="M316" s="2"/>
      <c r="N316" s="11" t="str">
        <f>IF(OR(B316="",M316&lt;&gt;"",I316="",N(I316)&lt;35),"",COUNTIFS($B$76:B315,B316,$M$76:M315,"",$I$76:I315,"&gt;=35")+1)</f>
        <v/>
      </c>
      <c r="O316" s="11" t="str">
        <f>IF(D316="","",IF(M316&lt;&gt;"","CUPO LIBERADO",IF(N(I316)&lt;35,"NO ALCANZA EL PUNTAJE MÍNIMO",IF(COUNTIFS($B$76:B315,B316,$O$76:O315,"SELECCIONADO")&gt;=IFERROR(INDEX($G$7:$G$64,MATCH(B316,$A$7:$A$64,0)),0),"LISTA DE ESPERA",IF(AND(G316&lt;&gt;"Femenino",COUNTIFS($O$76:O315,"SELECCIONADO",$G$76:G315,"&lt;&gt;Femenino")&gt;=$D$71),"LISTA DE ESPERA (CONTADOR DE GÉNERO)","SELECCIONADO")))))</f>
        <v/>
      </c>
      <c r="P316" s="2"/>
      <c r="Q316" s="14"/>
    </row>
    <row r="317" spans="1:17" ht="13.2" x14ac:dyDescent="0.25">
      <c r="A317" s="2">
        <v>241</v>
      </c>
      <c r="B317" s="2"/>
      <c r="C317" s="2"/>
      <c r="D317" s="2"/>
      <c r="E317" s="2"/>
      <c r="F317" s="11" t="str">
        <f t="shared" si="11"/>
        <v/>
      </c>
      <c r="G317" s="2"/>
      <c r="H317" s="2"/>
      <c r="I317" s="2"/>
      <c r="J317" s="2"/>
      <c r="K317" s="2"/>
      <c r="L317" s="2"/>
      <c r="M317" s="2"/>
      <c r="N317" s="11" t="str">
        <f>IF(OR(B317="",M317&lt;&gt;"",I317="",N(I317)&lt;35),"",COUNTIFS($B$76:B316,B317,$M$76:M316,"",$I$76:I316,"&gt;=35")+1)</f>
        <v/>
      </c>
      <c r="O317" s="11" t="str">
        <f>IF(D317="","",IF(M317&lt;&gt;"","CUPO LIBERADO",IF(N(I317)&lt;35,"NO ALCANZA EL PUNTAJE MÍNIMO",IF(COUNTIFS($B$76:B316,B317,$O$76:O316,"SELECCIONADO")&gt;=IFERROR(INDEX($G$7:$G$64,MATCH(B317,$A$7:$A$64,0)),0),"LISTA DE ESPERA",IF(AND(G317&lt;&gt;"Femenino",COUNTIFS($O$76:O316,"SELECCIONADO",$G$76:G316,"&lt;&gt;Femenino")&gt;=$D$71),"LISTA DE ESPERA (CONTADOR DE GÉNERO)","SELECCIONADO")))))</f>
        <v/>
      </c>
      <c r="P317" s="2"/>
      <c r="Q317" s="14"/>
    </row>
    <row r="318" spans="1:17" ht="13.2" x14ac:dyDescent="0.25">
      <c r="A318" s="2">
        <v>242</v>
      </c>
      <c r="B318" s="2"/>
      <c r="C318" s="2"/>
      <c r="D318" s="2"/>
      <c r="E318" s="2"/>
      <c r="F318" s="11" t="str">
        <f t="shared" si="11"/>
        <v/>
      </c>
      <c r="G318" s="2"/>
      <c r="H318" s="2"/>
      <c r="I318" s="2"/>
      <c r="J318" s="2"/>
      <c r="K318" s="2"/>
      <c r="L318" s="2"/>
      <c r="M318" s="2"/>
      <c r="N318" s="11" t="str">
        <f>IF(OR(B318="",M318&lt;&gt;"",I318="",N(I318)&lt;35),"",COUNTIFS($B$76:B317,B318,$M$76:M317,"",$I$76:I317,"&gt;=35")+1)</f>
        <v/>
      </c>
      <c r="O318" s="11" t="str">
        <f>IF(D318="","",IF(M318&lt;&gt;"","CUPO LIBERADO",IF(N(I318)&lt;35,"NO ALCANZA EL PUNTAJE MÍNIMO",IF(COUNTIFS($B$76:B317,B318,$O$76:O317,"SELECCIONADO")&gt;=IFERROR(INDEX($G$7:$G$64,MATCH(B318,$A$7:$A$64,0)),0),"LISTA DE ESPERA",IF(AND(G318&lt;&gt;"Femenino",COUNTIFS($O$76:O317,"SELECCIONADO",$G$76:G317,"&lt;&gt;Femenino")&gt;=$D$71),"LISTA DE ESPERA (CONTADOR DE GÉNERO)","SELECCIONADO")))))</f>
        <v/>
      </c>
      <c r="P318" s="2"/>
      <c r="Q318" s="14"/>
    </row>
    <row r="319" spans="1:17" ht="13.2" x14ac:dyDescent="0.25">
      <c r="A319" s="2">
        <v>243</v>
      </c>
      <c r="B319" s="2"/>
      <c r="C319" s="2"/>
      <c r="D319" s="2"/>
      <c r="E319" s="2"/>
      <c r="F319" s="11" t="str">
        <f t="shared" si="11"/>
        <v/>
      </c>
      <c r="G319" s="2"/>
      <c r="H319" s="2"/>
      <c r="I319" s="2"/>
      <c r="J319" s="2"/>
      <c r="K319" s="2"/>
      <c r="L319" s="2"/>
      <c r="M319" s="2"/>
      <c r="N319" s="11" t="str">
        <f>IF(OR(B319="",M319&lt;&gt;"",I319="",N(I319)&lt;35),"",COUNTIFS($B$76:B318,B319,$M$76:M318,"",$I$76:I318,"&gt;=35")+1)</f>
        <v/>
      </c>
      <c r="O319" s="11" t="str">
        <f>IF(D319="","",IF(M319&lt;&gt;"","CUPO LIBERADO",IF(N(I319)&lt;35,"NO ALCANZA EL PUNTAJE MÍNIMO",IF(COUNTIFS($B$76:B318,B319,$O$76:O318,"SELECCIONADO")&gt;=IFERROR(INDEX($G$7:$G$64,MATCH(B319,$A$7:$A$64,0)),0),"LISTA DE ESPERA",IF(AND(G319&lt;&gt;"Femenino",COUNTIFS($O$76:O318,"SELECCIONADO",$G$76:G318,"&lt;&gt;Femenino")&gt;=$D$71),"LISTA DE ESPERA (CONTADOR DE GÉNERO)","SELECCIONADO")))))</f>
        <v/>
      </c>
      <c r="P319" s="2"/>
      <c r="Q319" s="14"/>
    </row>
    <row r="320" spans="1:17" ht="13.2" x14ac:dyDescent="0.25">
      <c r="A320" s="2">
        <v>244</v>
      </c>
      <c r="B320" s="2"/>
      <c r="C320" s="2"/>
      <c r="D320" s="2"/>
      <c r="E320" s="2"/>
      <c r="F320" s="11" t="str">
        <f t="shared" si="11"/>
        <v/>
      </c>
      <c r="G320" s="2"/>
      <c r="H320" s="2"/>
      <c r="I320" s="2"/>
      <c r="J320" s="2"/>
      <c r="K320" s="2"/>
      <c r="L320" s="2"/>
      <c r="M320" s="2"/>
      <c r="N320" s="11" t="str">
        <f>IF(OR(B320="",M320&lt;&gt;"",I320="",N(I320)&lt;35),"",COUNTIFS($B$76:B319,B320,$M$76:M319,"",$I$76:I319,"&gt;=35")+1)</f>
        <v/>
      </c>
      <c r="O320" s="11" t="str">
        <f>IF(D320="","",IF(M320&lt;&gt;"","CUPO LIBERADO",IF(N(I320)&lt;35,"NO ALCANZA EL PUNTAJE MÍNIMO",IF(COUNTIFS($B$76:B319,B320,$O$76:O319,"SELECCIONADO")&gt;=IFERROR(INDEX($G$7:$G$64,MATCH(B320,$A$7:$A$64,0)),0),"LISTA DE ESPERA",IF(AND(G320&lt;&gt;"Femenino",COUNTIFS($O$76:O319,"SELECCIONADO",$G$76:G319,"&lt;&gt;Femenino")&gt;=$D$71),"LISTA DE ESPERA (CONTADOR DE GÉNERO)","SELECCIONADO")))))</f>
        <v/>
      </c>
      <c r="P320" s="2"/>
      <c r="Q320" s="14"/>
    </row>
    <row r="321" spans="1:17" ht="13.2" x14ac:dyDescent="0.25">
      <c r="A321" s="2">
        <v>245</v>
      </c>
      <c r="B321" s="2"/>
      <c r="C321" s="2"/>
      <c r="D321" s="2"/>
      <c r="E321" s="2"/>
      <c r="F321" s="11" t="str">
        <f t="shared" si="11"/>
        <v/>
      </c>
      <c r="G321" s="2"/>
      <c r="H321" s="2"/>
      <c r="I321" s="2"/>
      <c r="J321" s="2"/>
      <c r="K321" s="2"/>
      <c r="L321" s="2"/>
      <c r="M321" s="2"/>
      <c r="N321" s="11" t="str">
        <f>IF(OR(B321="",M321&lt;&gt;"",I321="",N(I321)&lt;35),"",COUNTIFS($B$76:B320,B321,$M$76:M320,"",$I$76:I320,"&gt;=35")+1)</f>
        <v/>
      </c>
      <c r="O321" s="11" t="str">
        <f>IF(D321="","",IF(M321&lt;&gt;"","CUPO LIBERADO",IF(N(I321)&lt;35,"NO ALCANZA EL PUNTAJE MÍNIMO",IF(COUNTIFS($B$76:B320,B321,$O$76:O320,"SELECCIONADO")&gt;=IFERROR(INDEX($G$7:$G$64,MATCH(B321,$A$7:$A$64,0)),0),"LISTA DE ESPERA",IF(AND(G321&lt;&gt;"Femenino",COUNTIFS($O$76:O320,"SELECCIONADO",$G$76:G320,"&lt;&gt;Femenino")&gt;=$D$71),"LISTA DE ESPERA (CONTADOR DE GÉNERO)","SELECCIONADO")))))</f>
        <v/>
      </c>
      <c r="P321" s="2"/>
      <c r="Q321" s="14"/>
    </row>
    <row r="322" spans="1:17" ht="13.2" x14ac:dyDescent="0.25">
      <c r="A322" s="2">
        <v>246</v>
      </c>
      <c r="B322" s="2"/>
      <c r="C322" s="2"/>
      <c r="D322" s="2"/>
      <c r="E322" s="2"/>
      <c r="F322" s="11" t="str">
        <f t="shared" si="11"/>
        <v/>
      </c>
      <c r="G322" s="2"/>
      <c r="H322" s="2"/>
      <c r="I322" s="2"/>
      <c r="J322" s="2"/>
      <c r="K322" s="2"/>
      <c r="L322" s="2"/>
      <c r="M322" s="2"/>
      <c r="N322" s="11" t="str">
        <f>IF(OR(B322="",M322&lt;&gt;"",I322="",N(I322)&lt;35),"",COUNTIFS($B$76:B321,B322,$M$76:M321,"",$I$76:I321,"&gt;=35")+1)</f>
        <v/>
      </c>
      <c r="O322" s="11" t="str">
        <f>IF(D322="","",IF(M322&lt;&gt;"","CUPO LIBERADO",IF(N(I322)&lt;35,"NO ALCANZA EL PUNTAJE MÍNIMO",IF(COUNTIFS($B$76:B321,B322,$O$76:O321,"SELECCIONADO")&gt;=IFERROR(INDEX($G$7:$G$64,MATCH(B322,$A$7:$A$64,0)),0),"LISTA DE ESPERA",IF(AND(G322&lt;&gt;"Femenino",COUNTIFS($O$76:O321,"SELECCIONADO",$G$76:G321,"&lt;&gt;Femenino")&gt;=$D$71),"LISTA DE ESPERA (CONTADOR DE GÉNERO)","SELECCIONADO")))))</f>
        <v/>
      </c>
      <c r="P322" s="2"/>
      <c r="Q322" s="14"/>
    </row>
    <row r="323" spans="1:17" ht="13.2" x14ac:dyDescent="0.25">
      <c r="A323" s="2">
        <v>247</v>
      </c>
      <c r="B323" s="2"/>
      <c r="C323" s="2"/>
      <c r="D323" s="2"/>
      <c r="E323" s="2"/>
      <c r="F323" s="11" t="str">
        <f t="shared" si="11"/>
        <v/>
      </c>
      <c r="G323" s="2"/>
      <c r="H323" s="2"/>
      <c r="I323" s="2"/>
      <c r="J323" s="2"/>
      <c r="K323" s="2"/>
      <c r="L323" s="2"/>
      <c r="M323" s="2"/>
      <c r="N323" s="11" t="str">
        <f>IF(OR(B323="",M323&lt;&gt;"",I323="",N(I323)&lt;35),"",COUNTIFS($B$76:B322,B323,$M$76:M322,"",$I$76:I322,"&gt;=35")+1)</f>
        <v/>
      </c>
      <c r="O323" s="11" t="str">
        <f>IF(D323="","",IF(M323&lt;&gt;"","CUPO LIBERADO",IF(N(I323)&lt;35,"NO ALCANZA EL PUNTAJE MÍNIMO",IF(COUNTIFS($B$76:B322,B323,$O$76:O322,"SELECCIONADO")&gt;=IFERROR(INDEX($G$7:$G$64,MATCH(B323,$A$7:$A$64,0)),0),"LISTA DE ESPERA",IF(AND(G323&lt;&gt;"Femenino",COUNTIFS($O$76:O322,"SELECCIONADO",$G$76:G322,"&lt;&gt;Femenino")&gt;=$D$71),"LISTA DE ESPERA (CONTADOR DE GÉNERO)","SELECCIONADO")))))</f>
        <v/>
      </c>
      <c r="P323" s="2"/>
      <c r="Q323" s="14"/>
    </row>
    <row r="324" spans="1:17" ht="13.2" x14ac:dyDescent="0.25">
      <c r="A324" s="2">
        <v>248</v>
      </c>
      <c r="B324" s="2"/>
      <c r="C324" s="2"/>
      <c r="D324" s="2"/>
      <c r="E324" s="2"/>
      <c r="F324" s="11" t="str">
        <f t="shared" si="11"/>
        <v/>
      </c>
      <c r="G324" s="2"/>
      <c r="H324" s="2"/>
      <c r="I324" s="2"/>
      <c r="J324" s="2"/>
      <c r="K324" s="2"/>
      <c r="L324" s="2"/>
      <c r="M324" s="2"/>
      <c r="N324" s="11" t="str">
        <f>IF(OR(B324="",M324&lt;&gt;"",I324="",N(I324)&lt;35),"",COUNTIFS($B$76:B323,B324,$M$76:M323,"",$I$76:I323,"&gt;=35")+1)</f>
        <v/>
      </c>
      <c r="O324" s="11" t="str">
        <f>IF(D324="","",IF(M324&lt;&gt;"","CUPO LIBERADO",IF(N(I324)&lt;35,"NO ALCANZA EL PUNTAJE MÍNIMO",IF(COUNTIFS($B$76:B323,B324,$O$76:O323,"SELECCIONADO")&gt;=IFERROR(INDEX($G$7:$G$64,MATCH(B324,$A$7:$A$64,0)),0),"LISTA DE ESPERA",IF(AND(G324&lt;&gt;"Femenino",COUNTIFS($O$76:O323,"SELECCIONADO",$G$76:G323,"&lt;&gt;Femenino")&gt;=$D$71),"LISTA DE ESPERA (CONTADOR DE GÉNERO)","SELECCIONADO")))))</f>
        <v/>
      </c>
      <c r="P324" s="2"/>
      <c r="Q324" s="14"/>
    </row>
    <row r="325" spans="1:17" ht="13.2" x14ac:dyDescent="0.25">
      <c r="A325" s="2">
        <v>249</v>
      </c>
      <c r="B325" s="2"/>
      <c r="C325" s="2"/>
      <c r="D325" s="2"/>
      <c r="E325" s="2"/>
      <c r="F325" s="11" t="str">
        <f t="shared" si="11"/>
        <v/>
      </c>
      <c r="G325" s="2"/>
      <c r="H325" s="2"/>
      <c r="I325" s="2"/>
      <c r="J325" s="2"/>
      <c r="K325" s="2"/>
      <c r="L325" s="2"/>
      <c r="M325" s="2"/>
      <c r="N325" s="11" t="str">
        <f>IF(OR(B325="",M325&lt;&gt;"",I325="",N(I325)&lt;35),"",COUNTIFS($B$76:B324,B325,$M$76:M324,"",$I$76:I324,"&gt;=35")+1)</f>
        <v/>
      </c>
      <c r="O325" s="11" t="str">
        <f>IF(D325="","",IF(M325&lt;&gt;"","CUPO LIBERADO",IF(N(I325)&lt;35,"NO ALCANZA EL PUNTAJE MÍNIMO",IF(COUNTIFS($B$76:B324,B325,$O$76:O324,"SELECCIONADO")&gt;=IFERROR(INDEX($G$7:$G$64,MATCH(B325,$A$7:$A$64,0)),0),"LISTA DE ESPERA",IF(AND(G325&lt;&gt;"Femenino",COUNTIFS($O$76:O324,"SELECCIONADO",$G$76:G324,"&lt;&gt;Femenino")&gt;=$D$71),"LISTA DE ESPERA (CONTADOR DE GÉNERO)","SELECCIONADO")))))</f>
        <v/>
      </c>
      <c r="P325" s="2"/>
      <c r="Q325" s="14"/>
    </row>
    <row r="326" spans="1:17" ht="13.2" x14ac:dyDescent="0.25">
      <c r="A326" s="2">
        <v>250</v>
      </c>
      <c r="B326" s="2"/>
      <c r="C326" s="2"/>
      <c r="D326" s="2"/>
      <c r="E326" s="2"/>
      <c r="F326" s="11" t="str">
        <f t="shared" si="11"/>
        <v/>
      </c>
      <c r="G326" s="2"/>
      <c r="H326" s="2"/>
      <c r="I326" s="2"/>
      <c r="J326" s="2"/>
      <c r="K326" s="2"/>
      <c r="L326" s="2"/>
      <c r="M326" s="2"/>
      <c r="N326" s="11" t="str">
        <f>IF(OR(B326="",M326&lt;&gt;"",I326="",N(I326)&lt;35),"",COUNTIFS($B$76:B325,B326,$M$76:M325,"",$I$76:I325,"&gt;=35")+1)</f>
        <v/>
      </c>
      <c r="O326" s="11" t="str">
        <f>IF(D326="","",IF(M326&lt;&gt;"","CUPO LIBERADO",IF(N(I326)&lt;35,"NO ALCANZA EL PUNTAJE MÍNIMO",IF(COUNTIFS($B$76:B325,B326,$O$76:O325,"SELECCIONADO")&gt;=IFERROR(INDEX($G$7:$G$64,MATCH(B326,$A$7:$A$64,0)),0),"LISTA DE ESPERA",IF(AND(G326&lt;&gt;"Femenino",COUNTIFS($O$76:O325,"SELECCIONADO",$G$76:G325,"&lt;&gt;Femenino")&gt;=$D$71),"LISTA DE ESPERA (CONTADOR DE GÉNERO)","SELECCIONADO")))))</f>
        <v/>
      </c>
      <c r="P326" s="2"/>
      <c r="Q326" s="14"/>
    </row>
    <row r="327" spans="1:17" ht="13.2" x14ac:dyDescent="0.25">
      <c r="A327" s="2">
        <v>251</v>
      </c>
      <c r="B327" s="2"/>
      <c r="C327" s="2"/>
      <c r="D327" s="2"/>
      <c r="E327" s="2"/>
      <c r="F327" s="11" t="str">
        <f t="shared" si="11"/>
        <v/>
      </c>
      <c r="G327" s="2"/>
      <c r="H327" s="2"/>
      <c r="I327" s="2"/>
      <c r="J327" s="2"/>
      <c r="K327" s="2"/>
      <c r="L327" s="2"/>
      <c r="M327" s="2"/>
      <c r="N327" s="11" t="str">
        <f>IF(OR(B327="",M327&lt;&gt;"",I327="",N(I327)&lt;35),"",COUNTIFS($B$76:B326,B327,$M$76:M326,"",$I$76:I326,"&gt;=35")+1)</f>
        <v/>
      </c>
      <c r="O327" s="11" t="str">
        <f>IF(D327="","",IF(M327&lt;&gt;"","CUPO LIBERADO",IF(N(I327)&lt;35,"NO ALCANZA EL PUNTAJE MÍNIMO",IF(COUNTIFS($B$76:B326,B327,$O$76:O326,"SELECCIONADO")&gt;=IFERROR(INDEX($G$7:$G$64,MATCH(B327,$A$7:$A$64,0)),0),"LISTA DE ESPERA",IF(AND(G327&lt;&gt;"Femenino",COUNTIFS($O$76:O326,"SELECCIONADO",$G$76:G326,"&lt;&gt;Femenino")&gt;=$D$71),"LISTA DE ESPERA (CONTADOR DE GÉNERO)","SELECCIONADO")))))</f>
        <v/>
      </c>
      <c r="P327" s="2"/>
      <c r="Q327" s="14"/>
    </row>
    <row r="328" spans="1:17" ht="13.2" x14ac:dyDescent="0.25">
      <c r="A328" s="2">
        <v>252</v>
      </c>
      <c r="B328" s="2"/>
      <c r="C328" s="2"/>
      <c r="D328" s="2"/>
      <c r="E328" s="2"/>
      <c r="F328" s="11" t="str">
        <f t="shared" si="11"/>
        <v/>
      </c>
      <c r="G328" s="2"/>
      <c r="H328" s="2"/>
      <c r="I328" s="2"/>
      <c r="J328" s="2"/>
      <c r="K328" s="2"/>
      <c r="L328" s="2"/>
      <c r="M328" s="2"/>
      <c r="N328" s="11" t="str">
        <f>IF(OR(B328="",M328&lt;&gt;"",I328="",N(I328)&lt;35),"",COUNTIFS($B$76:B327,B328,$M$76:M327,"",$I$76:I327,"&gt;=35")+1)</f>
        <v/>
      </c>
      <c r="O328" s="11" t="str">
        <f>IF(D328="","",IF(M328&lt;&gt;"","CUPO LIBERADO",IF(N(I328)&lt;35,"NO ALCANZA EL PUNTAJE MÍNIMO",IF(COUNTIFS($B$76:B327,B328,$O$76:O327,"SELECCIONADO")&gt;=IFERROR(INDEX($G$7:$G$64,MATCH(B328,$A$7:$A$64,0)),0),"LISTA DE ESPERA",IF(AND(G328&lt;&gt;"Femenino",COUNTIFS($O$76:O327,"SELECCIONADO",$G$76:G327,"&lt;&gt;Femenino")&gt;=$D$71),"LISTA DE ESPERA (CONTADOR DE GÉNERO)","SELECCIONADO")))))</f>
        <v/>
      </c>
      <c r="P328" s="2"/>
      <c r="Q328" s="14"/>
    </row>
    <row r="329" spans="1:17" ht="13.2" x14ac:dyDescent="0.25">
      <c r="A329" s="2">
        <v>253</v>
      </c>
      <c r="B329" s="2"/>
      <c r="C329" s="2"/>
      <c r="D329" s="2"/>
      <c r="E329" s="2"/>
      <c r="F329" s="11" t="str">
        <f t="shared" si="11"/>
        <v/>
      </c>
      <c r="G329" s="2"/>
      <c r="H329" s="2"/>
      <c r="I329" s="2"/>
      <c r="J329" s="2"/>
      <c r="K329" s="2"/>
      <c r="L329" s="2"/>
      <c r="M329" s="2"/>
      <c r="N329" s="11" t="str">
        <f>IF(OR(B329="",M329&lt;&gt;"",I329="",N(I329)&lt;35),"",COUNTIFS($B$76:B328,B329,$M$76:M328,"",$I$76:I328,"&gt;=35")+1)</f>
        <v/>
      </c>
      <c r="O329" s="11" t="str">
        <f>IF(D329="","",IF(M329&lt;&gt;"","CUPO LIBERADO",IF(N(I329)&lt;35,"NO ALCANZA EL PUNTAJE MÍNIMO",IF(COUNTIFS($B$76:B328,B329,$O$76:O328,"SELECCIONADO")&gt;=IFERROR(INDEX($G$7:$G$64,MATCH(B329,$A$7:$A$64,0)),0),"LISTA DE ESPERA",IF(AND(G329&lt;&gt;"Femenino",COUNTIFS($O$76:O328,"SELECCIONADO",$G$76:G328,"&lt;&gt;Femenino")&gt;=$D$71),"LISTA DE ESPERA (CONTADOR DE GÉNERO)","SELECCIONADO")))))</f>
        <v/>
      </c>
      <c r="P329" s="2"/>
      <c r="Q329" s="14"/>
    </row>
    <row r="330" spans="1:17" ht="13.2" x14ac:dyDescent="0.25">
      <c r="A330" s="2">
        <v>254</v>
      </c>
      <c r="B330" s="2"/>
      <c r="C330" s="2"/>
      <c r="D330" s="2"/>
      <c r="E330" s="2"/>
      <c r="F330" s="11" t="str">
        <f t="shared" si="11"/>
        <v/>
      </c>
      <c r="G330" s="2"/>
      <c r="H330" s="2"/>
      <c r="I330" s="2"/>
      <c r="J330" s="2"/>
      <c r="K330" s="2"/>
      <c r="L330" s="2"/>
      <c r="M330" s="2"/>
      <c r="N330" s="11" t="str">
        <f>IF(OR(B330="",M330&lt;&gt;"",I330="",N(I330)&lt;35),"",COUNTIFS($B$76:B329,B330,$M$76:M329,"",$I$76:I329,"&gt;=35")+1)</f>
        <v/>
      </c>
      <c r="O330" s="11" t="str">
        <f>IF(D330="","",IF(M330&lt;&gt;"","CUPO LIBERADO",IF(N(I330)&lt;35,"NO ALCANZA EL PUNTAJE MÍNIMO",IF(COUNTIFS($B$76:B329,B330,$O$76:O329,"SELECCIONADO")&gt;=IFERROR(INDEX($G$7:$G$64,MATCH(B330,$A$7:$A$64,0)),0),"LISTA DE ESPERA",IF(AND(G330&lt;&gt;"Femenino",COUNTIFS($O$76:O329,"SELECCIONADO",$G$76:G329,"&lt;&gt;Femenino")&gt;=$D$71),"LISTA DE ESPERA (CONTADOR DE GÉNERO)","SELECCIONADO")))))</f>
        <v/>
      </c>
      <c r="P330" s="2"/>
      <c r="Q330" s="14"/>
    </row>
    <row r="331" spans="1:17" ht="13.2" x14ac:dyDescent="0.25">
      <c r="A331" s="2">
        <v>255</v>
      </c>
      <c r="B331" s="2"/>
      <c r="C331" s="2"/>
      <c r="D331" s="2"/>
      <c r="E331" s="2"/>
      <c r="F331" s="11" t="str">
        <f t="shared" si="11"/>
        <v/>
      </c>
      <c r="G331" s="2"/>
      <c r="H331" s="2"/>
      <c r="I331" s="2"/>
      <c r="J331" s="2"/>
      <c r="K331" s="2"/>
      <c r="L331" s="2"/>
      <c r="M331" s="2"/>
      <c r="N331" s="11" t="str">
        <f>IF(OR(B331="",M331&lt;&gt;"",I331="",N(I331)&lt;35),"",COUNTIFS($B$76:B330,B331,$M$76:M330,"",$I$76:I330,"&gt;=35")+1)</f>
        <v/>
      </c>
      <c r="O331" s="11" t="str">
        <f>IF(D331="","",IF(M331&lt;&gt;"","CUPO LIBERADO",IF(N(I331)&lt;35,"NO ALCANZA EL PUNTAJE MÍNIMO",IF(COUNTIFS($B$76:B330,B331,$O$76:O330,"SELECCIONADO")&gt;=IFERROR(INDEX($G$7:$G$64,MATCH(B331,$A$7:$A$64,0)),0),"LISTA DE ESPERA",IF(AND(G331&lt;&gt;"Femenino",COUNTIFS($O$76:O330,"SELECCIONADO",$G$76:G330,"&lt;&gt;Femenino")&gt;=$D$71),"LISTA DE ESPERA (CONTADOR DE GÉNERO)","SELECCIONADO")))))</f>
        <v/>
      </c>
      <c r="P331" s="2"/>
      <c r="Q331" s="14"/>
    </row>
    <row r="332" spans="1:17" ht="13.2" x14ac:dyDescent="0.25">
      <c r="A332" s="2">
        <v>256</v>
      </c>
      <c r="B332" s="2"/>
      <c r="C332" s="2"/>
      <c r="D332" s="2"/>
      <c r="E332" s="2"/>
      <c r="F332" s="11" t="str">
        <f t="shared" si="11"/>
        <v/>
      </c>
      <c r="G332" s="2"/>
      <c r="H332" s="2"/>
      <c r="I332" s="2"/>
      <c r="J332" s="2"/>
      <c r="K332" s="2"/>
      <c r="L332" s="2"/>
      <c r="M332" s="2"/>
      <c r="N332" s="11" t="str">
        <f>IF(OR(B332="",M332&lt;&gt;"",I332="",N(I332)&lt;35),"",COUNTIFS($B$76:B331,B332,$M$76:M331,"",$I$76:I331,"&gt;=35")+1)</f>
        <v/>
      </c>
      <c r="O332" s="11" t="str">
        <f>IF(D332="","",IF(M332&lt;&gt;"","CUPO LIBERADO",IF(N(I332)&lt;35,"NO ALCANZA EL PUNTAJE MÍNIMO",IF(COUNTIFS($B$76:B331,B332,$O$76:O331,"SELECCIONADO")&gt;=IFERROR(INDEX($G$7:$G$64,MATCH(B332,$A$7:$A$64,0)),0),"LISTA DE ESPERA",IF(AND(G332&lt;&gt;"Femenino",COUNTIFS($O$76:O331,"SELECCIONADO",$G$76:G331,"&lt;&gt;Femenino")&gt;=$D$71),"LISTA DE ESPERA (CONTADOR DE GÉNERO)","SELECCIONADO")))))</f>
        <v/>
      </c>
      <c r="P332" s="2"/>
      <c r="Q332" s="14"/>
    </row>
    <row r="333" spans="1:17" ht="13.2" x14ac:dyDescent="0.25">
      <c r="A333" s="2">
        <v>257</v>
      </c>
      <c r="B333" s="2"/>
      <c r="C333" s="2"/>
      <c r="D333" s="2"/>
      <c r="E333" s="2"/>
      <c r="F333" s="11" t="str">
        <f t="shared" ref="F333:F376" si="12">IF(B333="","",IFERROR(INDEX($B$7:$B$64,MATCH(B333,$A$7:$A$64,0))&amp;" · "&amp;INDEX($C$7:$C$64,MATCH(B333,$A$7:$A$64,0))&amp;" · "&amp;INDEX($E$7:$E$64,MATCH(B333,$A$7:$A$64,0)),"Llave no válida"))</f>
        <v/>
      </c>
      <c r="G333" s="2"/>
      <c r="H333" s="2"/>
      <c r="I333" s="2"/>
      <c r="J333" s="2"/>
      <c r="K333" s="2"/>
      <c r="L333" s="2"/>
      <c r="M333" s="2"/>
      <c r="N333" s="11" t="str">
        <f>IF(OR(B333="",M333&lt;&gt;"",I333="",N(I333)&lt;35),"",COUNTIFS($B$76:B332,B333,$M$76:M332,"",$I$76:I332,"&gt;=35")+1)</f>
        <v/>
      </c>
      <c r="O333" s="11" t="str">
        <f>IF(D333="","",IF(M333&lt;&gt;"","CUPO LIBERADO",IF(N(I333)&lt;35,"NO ALCANZA EL PUNTAJE MÍNIMO",IF(COUNTIFS($B$76:B332,B333,$O$76:O332,"SELECCIONADO")&gt;=IFERROR(INDEX($G$7:$G$64,MATCH(B333,$A$7:$A$64,0)),0),"LISTA DE ESPERA",IF(AND(G333&lt;&gt;"Femenino",COUNTIFS($O$76:O332,"SELECCIONADO",$G$76:G332,"&lt;&gt;Femenino")&gt;=$D$71),"LISTA DE ESPERA (CONTADOR DE GÉNERO)","SELECCIONADO")))))</f>
        <v/>
      </c>
      <c r="P333" s="2"/>
      <c r="Q333" s="14"/>
    </row>
    <row r="334" spans="1:17" ht="13.2" x14ac:dyDescent="0.25">
      <c r="A334" s="2">
        <v>258</v>
      </c>
      <c r="B334" s="2"/>
      <c r="C334" s="2"/>
      <c r="D334" s="2"/>
      <c r="E334" s="2"/>
      <c r="F334" s="11" t="str">
        <f t="shared" si="12"/>
        <v/>
      </c>
      <c r="G334" s="2"/>
      <c r="H334" s="2"/>
      <c r="I334" s="2"/>
      <c r="J334" s="2"/>
      <c r="K334" s="2"/>
      <c r="L334" s="2"/>
      <c r="M334" s="2"/>
      <c r="N334" s="11" t="str">
        <f>IF(OR(B334="",M334&lt;&gt;"",I334="",N(I334)&lt;35),"",COUNTIFS($B$76:B333,B334,$M$76:M333,"",$I$76:I333,"&gt;=35")+1)</f>
        <v/>
      </c>
      <c r="O334" s="11" t="str">
        <f>IF(D334="","",IF(M334&lt;&gt;"","CUPO LIBERADO",IF(N(I334)&lt;35,"NO ALCANZA EL PUNTAJE MÍNIMO",IF(COUNTIFS($B$76:B333,B334,$O$76:O333,"SELECCIONADO")&gt;=IFERROR(INDEX($G$7:$G$64,MATCH(B334,$A$7:$A$64,0)),0),"LISTA DE ESPERA",IF(AND(G334&lt;&gt;"Femenino",COUNTIFS($O$76:O333,"SELECCIONADO",$G$76:G333,"&lt;&gt;Femenino")&gt;=$D$71),"LISTA DE ESPERA (CONTADOR DE GÉNERO)","SELECCIONADO")))))</f>
        <v/>
      </c>
      <c r="P334" s="2"/>
      <c r="Q334" s="14"/>
    </row>
    <row r="335" spans="1:17" ht="13.2" x14ac:dyDescent="0.25">
      <c r="A335" s="2">
        <v>259</v>
      </c>
      <c r="B335" s="2"/>
      <c r="C335" s="2"/>
      <c r="D335" s="2"/>
      <c r="E335" s="2"/>
      <c r="F335" s="11" t="str">
        <f t="shared" si="12"/>
        <v/>
      </c>
      <c r="G335" s="2"/>
      <c r="H335" s="2"/>
      <c r="I335" s="2"/>
      <c r="J335" s="2"/>
      <c r="K335" s="2"/>
      <c r="L335" s="2"/>
      <c r="M335" s="2"/>
      <c r="N335" s="11" t="str">
        <f>IF(OR(B335="",M335&lt;&gt;"",I335="",N(I335)&lt;35),"",COUNTIFS($B$76:B334,B335,$M$76:M334,"",$I$76:I334,"&gt;=35")+1)</f>
        <v/>
      </c>
      <c r="O335" s="11" t="str">
        <f>IF(D335="","",IF(M335&lt;&gt;"","CUPO LIBERADO",IF(N(I335)&lt;35,"NO ALCANZA EL PUNTAJE MÍNIMO",IF(COUNTIFS($B$76:B334,B335,$O$76:O334,"SELECCIONADO")&gt;=IFERROR(INDEX($G$7:$G$64,MATCH(B335,$A$7:$A$64,0)),0),"LISTA DE ESPERA",IF(AND(G335&lt;&gt;"Femenino",COUNTIFS($O$76:O334,"SELECCIONADO",$G$76:G334,"&lt;&gt;Femenino")&gt;=$D$71),"LISTA DE ESPERA (CONTADOR DE GÉNERO)","SELECCIONADO")))))</f>
        <v/>
      </c>
      <c r="P335" s="2"/>
      <c r="Q335" s="14"/>
    </row>
    <row r="336" spans="1:17" ht="13.2" x14ac:dyDescent="0.25">
      <c r="A336" s="2">
        <v>260</v>
      </c>
      <c r="B336" s="2"/>
      <c r="C336" s="2"/>
      <c r="D336" s="2"/>
      <c r="E336" s="2"/>
      <c r="F336" s="11" t="str">
        <f t="shared" si="12"/>
        <v/>
      </c>
      <c r="G336" s="2"/>
      <c r="H336" s="2"/>
      <c r="I336" s="2"/>
      <c r="J336" s="2"/>
      <c r="K336" s="2"/>
      <c r="L336" s="2"/>
      <c r="M336" s="2"/>
      <c r="N336" s="11" t="str">
        <f>IF(OR(B336="",M336&lt;&gt;"",I336="",N(I336)&lt;35),"",COUNTIFS($B$76:B335,B336,$M$76:M335,"",$I$76:I335,"&gt;=35")+1)</f>
        <v/>
      </c>
      <c r="O336" s="11" t="str">
        <f>IF(D336="","",IF(M336&lt;&gt;"","CUPO LIBERADO",IF(N(I336)&lt;35,"NO ALCANZA EL PUNTAJE MÍNIMO",IF(COUNTIFS($B$76:B335,B336,$O$76:O335,"SELECCIONADO")&gt;=IFERROR(INDEX($G$7:$G$64,MATCH(B336,$A$7:$A$64,0)),0),"LISTA DE ESPERA",IF(AND(G336&lt;&gt;"Femenino",COUNTIFS($O$76:O335,"SELECCIONADO",$G$76:G335,"&lt;&gt;Femenino")&gt;=$D$71),"LISTA DE ESPERA (CONTADOR DE GÉNERO)","SELECCIONADO")))))</f>
        <v/>
      </c>
      <c r="P336" s="2"/>
      <c r="Q336" s="14"/>
    </row>
    <row r="337" spans="1:17" ht="13.2" x14ac:dyDescent="0.25">
      <c r="A337" s="2">
        <v>261</v>
      </c>
      <c r="B337" s="2"/>
      <c r="C337" s="2"/>
      <c r="D337" s="2"/>
      <c r="E337" s="2"/>
      <c r="F337" s="11" t="str">
        <f t="shared" si="12"/>
        <v/>
      </c>
      <c r="G337" s="2"/>
      <c r="H337" s="2"/>
      <c r="I337" s="2"/>
      <c r="J337" s="2"/>
      <c r="K337" s="2"/>
      <c r="L337" s="2"/>
      <c r="M337" s="2"/>
      <c r="N337" s="11" t="str">
        <f>IF(OR(B337="",M337&lt;&gt;"",I337="",N(I337)&lt;35),"",COUNTIFS($B$76:B336,B337,$M$76:M336,"",$I$76:I336,"&gt;=35")+1)</f>
        <v/>
      </c>
      <c r="O337" s="11" t="str">
        <f>IF(D337="","",IF(M337&lt;&gt;"","CUPO LIBERADO",IF(N(I337)&lt;35,"NO ALCANZA EL PUNTAJE MÍNIMO",IF(COUNTIFS($B$76:B336,B337,$O$76:O336,"SELECCIONADO")&gt;=IFERROR(INDEX($G$7:$G$64,MATCH(B337,$A$7:$A$64,0)),0),"LISTA DE ESPERA",IF(AND(G337&lt;&gt;"Femenino",COUNTIFS($O$76:O336,"SELECCIONADO",$G$76:G336,"&lt;&gt;Femenino")&gt;=$D$71),"LISTA DE ESPERA (CONTADOR DE GÉNERO)","SELECCIONADO")))))</f>
        <v/>
      </c>
      <c r="P337" s="2"/>
      <c r="Q337" s="14"/>
    </row>
    <row r="338" spans="1:17" ht="13.2" x14ac:dyDescent="0.25">
      <c r="A338" s="2">
        <v>262</v>
      </c>
      <c r="B338" s="2"/>
      <c r="C338" s="2"/>
      <c r="D338" s="2"/>
      <c r="E338" s="2"/>
      <c r="F338" s="11" t="str">
        <f t="shared" si="12"/>
        <v/>
      </c>
      <c r="G338" s="2"/>
      <c r="H338" s="2"/>
      <c r="I338" s="2"/>
      <c r="J338" s="2"/>
      <c r="K338" s="2"/>
      <c r="L338" s="2"/>
      <c r="M338" s="2"/>
      <c r="N338" s="11" t="str">
        <f>IF(OR(B338="",M338&lt;&gt;"",I338="",N(I338)&lt;35),"",COUNTIFS($B$76:B337,B338,$M$76:M337,"",$I$76:I337,"&gt;=35")+1)</f>
        <v/>
      </c>
      <c r="O338" s="11" t="str">
        <f>IF(D338="","",IF(M338&lt;&gt;"","CUPO LIBERADO",IF(N(I338)&lt;35,"NO ALCANZA EL PUNTAJE MÍNIMO",IF(COUNTIFS($B$76:B337,B338,$O$76:O337,"SELECCIONADO")&gt;=IFERROR(INDEX($G$7:$G$64,MATCH(B338,$A$7:$A$64,0)),0),"LISTA DE ESPERA",IF(AND(G338&lt;&gt;"Femenino",COUNTIFS($O$76:O337,"SELECCIONADO",$G$76:G337,"&lt;&gt;Femenino")&gt;=$D$71),"LISTA DE ESPERA (CONTADOR DE GÉNERO)","SELECCIONADO")))))</f>
        <v/>
      </c>
      <c r="P338" s="2"/>
      <c r="Q338" s="14"/>
    </row>
    <row r="339" spans="1:17" ht="13.2" x14ac:dyDescent="0.25">
      <c r="A339" s="2">
        <v>263</v>
      </c>
      <c r="B339" s="2"/>
      <c r="C339" s="2"/>
      <c r="D339" s="2"/>
      <c r="E339" s="2"/>
      <c r="F339" s="11" t="str">
        <f t="shared" si="12"/>
        <v/>
      </c>
      <c r="G339" s="2"/>
      <c r="H339" s="2"/>
      <c r="I339" s="2"/>
      <c r="J339" s="2"/>
      <c r="K339" s="2"/>
      <c r="L339" s="2"/>
      <c r="M339" s="2"/>
      <c r="N339" s="11" t="str">
        <f>IF(OR(B339="",M339&lt;&gt;"",I339="",N(I339)&lt;35),"",COUNTIFS($B$76:B338,B339,$M$76:M338,"",$I$76:I338,"&gt;=35")+1)</f>
        <v/>
      </c>
      <c r="O339" s="11" t="str">
        <f>IF(D339="","",IF(M339&lt;&gt;"","CUPO LIBERADO",IF(N(I339)&lt;35,"NO ALCANZA EL PUNTAJE MÍNIMO",IF(COUNTIFS($B$76:B338,B339,$O$76:O338,"SELECCIONADO")&gt;=IFERROR(INDEX($G$7:$G$64,MATCH(B339,$A$7:$A$64,0)),0),"LISTA DE ESPERA",IF(AND(G339&lt;&gt;"Femenino",COUNTIFS($O$76:O338,"SELECCIONADO",$G$76:G338,"&lt;&gt;Femenino")&gt;=$D$71),"LISTA DE ESPERA (CONTADOR DE GÉNERO)","SELECCIONADO")))))</f>
        <v/>
      </c>
      <c r="P339" s="2"/>
      <c r="Q339" s="14"/>
    </row>
    <row r="340" spans="1:17" ht="13.2" x14ac:dyDescent="0.25">
      <c r="A340" s="2">
        <v>264</v>
      </c>
      <c r="B340" s="2"/>
      <c r="C340" s="2"/>
      <c r="D340" s="2"/>
      <c r="E340" s="2"/>
      <c r="F340" s="11" t="str">
        <f t="shared" si="12"/>
        <v/>
      </c>
      <c r="G340" s="2"/>
      <c r="H340" s="2"/>
      <c r="I340" s="2"/>
      <c r="J340" s="2"/>
      <c r="K340" s="2"/>
      <c r="L340" s="2"/>
      <c r="M340" s="2"/>
      <c r="N340" s="11" t="str">
        <f>IF(OR(B340="",M340&lt;&gt;"",I340="",N(I340)&lt;35),"",COUNTIFS($B$76:B339,B340,$M$76:M339,"",$I$76:I339,"&gt;=35")+1)</f>
        <v/>
      </c>
      <c r="O340" s="11" t="str">
        <f>IF(D340="","",IF(M340&lt;&gt;"","CUPO LIBERADO",IF(N(I340)&lt;35,"NO ALCANZA EL PUNTAJE MÍNIMO",IF(COUNTIFS($B$76:B339,B340,$O$76:O339,"SELECCIONADO")&gt;=IFERROR(INDEX($G$7:$G$64,MATCH(B340,$A$7:$A$64,0)),0),"LISTA DE ESPERA",IF(AND(G340&lt;&gt;"Femenino",COUNTIFS($O$76:O339,"SELECCIONADO",$G$76:G339,"&lt;&gt;Femenino")&gt;=$D$71),"LISTA DE ESPERA (CONTADOR DE GÉNERO)","SELECCIONADO")))))</f>
        <v/>
      </c>
      <c r="P340" s="2"/>
      <c r="Q340" s="14"/>
    </row>
    <row r="341" spans="1:17" ht="13.2" x14ac:dyDescent="0.25">
      <c r="A341" s="2">
        <v>265</v>
      </c>
      <c r="B341" s="2"/>
      <c r="C341" s="2"/>
      <c r="D341" s="2"/>
      <c r="E341" s="2"/>
      <c r="F341" s="11" t="str">
        <f t="shared" si="12"/>
        <v/>
      </c>
      <c r="G341" s="2"/>
      <c r="H341" s="2"/>
      <c r="I341" s="2"/>
      <c r="J341" s="2"/>
      <c r="K341" s="2"/>
      <c r="L341" s="2"/>
      <c r="M341" s="2"/>
      <c r="N341" s="11" t="str">
        <f>IF(OR(B341="",M341&lt;&gt;"",I341="",N(I341)&lt;35),"",COUNTIFS($B$76:B340,B341,$M$76:M340,"",$I$76:I340,"&gt;=35")+1)</f>
        <v/>
      </c>
      <c r="O341" s="11" t="str">
        <f>IF(D341="","",IF(M341&lt;&gt;"","CUPO LIBERADO",IF(N(I341)&lt;35,"NO ALCANZA EL PUNTAJE MÍNIMO",IF(COUNTIFS($B$76:B340,B341,$O$76:O340,"SELECCIONADO")&gt;=IFERROR(INDEX($G$7:$G$64,MATCH(B341,$A$7:$A$64,0)),0),"LISTA DE ESPERA",IF(AND(G341&lt;&gt;"Femenino",COUNTIFS($O$76:O340,"SELECCIONADO",$G$76:G340,"&lt;&gt;Femenino")&gt;=$D$71),"LISTA DE ESPERA (CONTADOR DE GÉNERO)","SELECCIONADO")))))</f>
        <v/>
      </c>
      <c r="P341" s="2"/>
      <c r="Q341" s="14"/>
    </row>
    <row r="342" spans="1:17" ht="13.2" x14ac:dyDescent="0.25">
      <c r="A342" s="2">
        <v>266</v>
      </c>
      <c r="B342" s="2"/>
      <c r="C342" s="2"/>
      <c r="D342" s="2"/>
      <c r="E342" s="2"/>
      <c r="F342" s="11" t="str">
        <f t="shared" si="12"/>
        <v/>
      </c>
      <c r="G342" s="2"/>
      <c r="H342" s="2"/>
      <c r="I342" s="2"/>
      <c r="J342" s="2"/>
      <c r="K342" s="2"/>
      <c r="L342" s="2"/>
      <c r="M342" s="2"/>
      <c r="N342" s="11" t="str">
        <f>IF(OR(B342="",M342&lt;&gt;"",I342="",N(I342)&lt;35),"",COUNTIFS($B$76:B341,B342,$M$76:M341,"",$I$76:I341,"&gt;=35")+1)</f>
        <v/>
      </c>
      <c r="O342" s="11" t="str">
        <f>IF(D342="","",IF(M342&lt;&gt;"","CUPO LIBERADO",IF(N(I342)&lt;35,"NO ALCANZA EL PUNTAJE MÍNIMO",IF(COUNTIFS($B$76:B341,B342,$O$76:O341,"SELECCIONADO")&gt;=IFERROR(INDEX($G$7:$G$64,MATCH(B342,$A$7:$A$64,0)),0),"LISTA DE ESPERA",IF(AND(G342&lt;&gt;"Femenino",COUNTIFS($O$76:O341,"SELECCIONADO",$G$76:G341,"&lt;&gt;Femenino")&gt;=$D$71),"LISTA DE ESPERA (CONTADOR DE GÉNERO)","SELECCIONADO")))))</f>
        <v/>
      </c>
      <c r="P342" s="2"/>
      <c r="Q342" s="14"/>
    </row>
    <row r="343" spans="1:17" ht="13.2" x14ac:dyDescent="0.25">
      <c r="A343" s="2">
        <v>267</v>
      </c>
      <c r="B343" s="2"/>
      <c r="C343" s="2"/>
      <c r="D343" s="2"/>
      <c r="E343" s="2"/>
      <c r="F343" s="11" t="str">
        <f t="shared" si="12"/>
        <v/>
      </c>
      <c r="G343" s="2"/>
      <c r="H343" s="2"/>
      <c r="I343" s="2"/>
      <c r="J343" s="2"/>
      <c r="K343" s="2"/>
      <c r="L343" s="2"/>
      <c r="M343" s="2"/>
      <c r="N343" s="11" t="str">
        <f>IF(OR(B343="",M343&lt;&gt;"",I343="",N(I343)&lt;35),"",COUNTIFS($B$76:B342,B343,$M$76:M342,"",$I$76:I342,"&gt;=35")+1)</f>
        <v/>
      </c>
      <c r="O343" s="11" t="str">
        <f>IF(D343="","",IF(M343&lt;&gt;"","CUPO LIBERADO",IF(N(I343)&lt;35,"NO ALCANZA EL PUNTAJE MÍNIMO",IF(COUNTIFS($B$76:B342,B343,$O$76:O342,"SELECCIONADO")&gt;=IFERROR(INDEX($G$7:$G$64,MATCH(B343,$A$7:$A$64,0)),0),"LISTA DE ESPERA",IF(AND(G343&lt;&gt;"Femenino",COUNTIFS($O$76:O342,"SELECCIONADO",$G$76:G342,"&lt;&gt;Femenino")&gt;=$D$71),"LISTA DE ESPERA (CONTADOR DE GÉNERO)","SELECCIONADO")))))</f>
        <v/>
      </c>
      <c r="P343" s="2"/>
      <c r="Q343" s="14"/>
    </row>
    <row r="344" spans="1:17" ht="13.2" x14ac:dyDescent="0.25">
      <c r="A344" s="2">
        <v>268</v>
      </c>
      <c r="B344" s="2"/>
      <c r="C344" s="2"/>
      <c r="D344" s="2"/>
      <c r="E344" s="2"/>
      <c r="F344" s="11" t="str">
        <f t="shared" si="12"/>
        <v/>
      </c>
      <c r="G344" s="2"/>
      <c r="H344" s="2"/>
      <c r="I344" s="2"/>
      <c r="J344" s="2"/>
      <c r="K344" s="2"/>
      <c r="L344" s="2"/>
      <c r="M344" s="2"/>
      <c r="N344" s="11" t="str">
        <f>IF(OR(B344="",M344&lt;&gt;"",I344="",N(I344)&lt;35),"",COUNTIFS($B$76:B343,B344,$M$76:M343,"",$I$76:I343,"&gt;=35")+1)</f>
        <v/>
      </c>
      <c r="O344" s="11" t="str">
        <f>IF(D344="","",IF(M344&lt;&gt;"","CUPO LIBERADO",IF(N(I344)&lt;35,"NO ALCANZA EL PUNTAJE MÍNIMO",IF(COUNTIFS($B$76:B343,B344,$O$76:O343,"SELECCIONADO")&gt;=IFERROR(INDEX($G$7:$G$64,MATCH(B344,$A$7:$A$64,0)),0),"LISTA DE ESPERA",IF(AND(G344&lt;&gt;"Femenino",COUNTIFS($O$76:O343,"SELECCIONADO",$G$76:G343,"&lt;&gt;Femenino")&gt;=$D$71),"LISTA DE ESPERA (CONTADOR DE GÉNERO)","SELECCIONADO")))))</f>
        <v/>
      </c>
      <c r="P344" s="2"/>
      <c r="Q344" s="14"/>
    </row>
    <row r="345" spans="1:17" ht="13.2" x14ac:dyDescent="0.25">
      <c r="A345" s="2">
        <v>269</v>
      </c>
      <c r="B345" s="2"/>
      <c r="C345" s="2"/>
      <c r="D345" s="2"/>
      <c r="E345" s="2"/>
      <c r="F345" s="11" t="str">
        <f t="shared" si="12"/>
        <v/>
      </c>
      <c r="G345" s="2"/>
      <c r="H345" s="2"/>
      <c r="I345" s="2"/>
      <c r="J345" s="2"/>
      <c r="K345" s="2"/>
      <c r="L345" s="2"/>
      <c r="M345" s="2"/>
      <c r="N345" s="11" t="str">
        <f>IF(OR(B345="",M345&lt;&gt;"",I345="",N(I345)&lt;35),"",COUNTIFS($B$76:B344,B345,$M$76:M344,"",$I$76:I344,"&gt;=35")+1)</f>
        <v/>
      </c>
      <c r="O345" s="11" t="str">
        <f>IF(D345="","",IF(M345&lt;&gt;"","CUPO LIBERADO",IF(N(I345)&lt;35,"NO ALCANZA EL PUNTAJE MÍNIMO",IF(COUNTIFS($B$76:B344,B345,$O$76:O344,"SELECCIONADO")&gt;=IFERROR(INDEX($G$7:$G$64,MATCH(B345,$A$7:$A$64,0)),0),"LISTA DE ESPERA",IF(AND(G345&lt;&gt;"Femenino",COUNTIFS($O$76:O344,"SELECCIONADO",$G$76:G344,"&lt;&gt;Femenino")&gt;=$D$71),"LISTA DE ESPERA (CONTADOR DE GÉNERO)","SELECCIONADO")))))</f>
        <v/>
      </c>
      <c r="P345" s="2"/>
      <c r="Q345" s="14"/>
    </row>
    <row r="346" spans="1:17" ht="13.2" x14ac:dyDescent="0.25">
      <c r="A346" s="2">
        <v>270</v>
      </c>
      <c r="B346" s="2"/>
      <c r="C346" s="2"/>
      <c r="D346" s="2"/>
      <c r="E346" s="2"/>
      <c r="F346" s="11" t="str">
        <f t="shared" si="12"/>
        <v/>
      </c>
      <c r="G346" s="2"/>
      <c r="H346" s="2"/>
      <c r="I346" s="2"/>
      <c r="J346" s="2"/>
      <c r="K346" s="2"/>
      <c r="L346" s="2"/>
      <c r="M346" s="2"/>
      <c r="N346" s="11" t="str">
        <f>IF(OR(B346="",M346&lt;&gt;"",I346="",N(I346)&lt;35),"",COUNTIFS($B$76:B345,B346,$M$76:M345,"",$I$76:I345,"&gt;=35")+1)</f>
        <v/>
      </c>
      <c r="O346" s="11" t="str">
        <f>IF(D346="","",IF(M346&lt;&gt;"","CUPO LIBERADO",IF(N(I346)&lt;35,"NO ALCANZA EL PUNTAJE MÍNIMO",IF(COUNTIFS($B$76:B345,B346,$O$76:O345,"SELECCIONADO")&gt;=IFERROR(INDEX($G$7:$G$64,MATCH(B346,$A$7:$A$64,0)),0),"LISTA DE ESPERA",IF(AND(G346&lt;&gt;"Femenino",COUNTIFS($O$76:O345,"SELECCIONADO",$G$76:G345,"&lt;&gt;Femenino")&gt;=$D$71),"LISTA DE ESPERA (CONTADOR DE GÉNERO)","SELECCIONADO")))))</f>
        <v/>
      </c>
      <c r="P346" s="2"/>
      <c r="Q346" s="14"/>
    </row>
    <row r="347" spans="1:17" ht="13.2" x14ac:dyDescent="0.25">
      <c r="A347" s="2">
        <v>271</v>
      </c>
      <c r="B347" s="2"/>
      <c r="C347" s="2"/>
      <c r="D347" s="2"/>
      <c r="E347" s="2"/>
      <c r="F347" s="11" t="str">
        <f t="shared" si="12"/>
        <v/>
      </c>
      <c r="G347" s="2"/>
      <c r="H347" s="2"/>
      <c r="I347" s="2"/>
      <c r="J347" s="2"/>
      <c r="K347" s="2"/>
      <c r="L347" s="2"/>
      <c r="M347" s="2"/>
      <c r="N347" s="11" t="str">
        <f>IF(OR(B347="",M347&lt;&gt;"",I347="",N(I347)&lt;35),"",COUNTIFS($B$76:B346,B347,$M$76:M346,"",$I$76:I346,"&gt;=35")+1)</f>
        <v/>
      </c>
      <c r="O347" s="11" t="str">
        <f>IF(D347="","",IF(M347&lt;&gt;"","CUPO LIBERADO",IF(N(I347)&lt;35,"NO ALCANZA EL PUNTAJE MÍNIMO",IF(COUNTIFS($B$76:B346,B347,$O$76:O346,"SELECCIONADO")&gt;=IFERROR(INDEX($G$7:$G$64,MATCH(B347,$A$7:$A$64,0)),0),"LISTA DE ESPERA",IF(AND(G347&lt;&gt;"Femenino",COUNTIFS($O$76:O346,"SELECCIONADO",$G$76:G346,"&lt;&gt;Femenino")&gt;=$D$71),"LISTA DE ESPERA (CONTADOR DE GÉNERO)","SELECCIONADO")))))</f>
        <v/>
      </c>
      <c r="P347" s="2"/>
      <c r="Q347" s="14"/>
    </row>
    <row r="348" spans="1:17" ht="13.2" x14ac:dyDescent="0.25">
      <c r="A348" s="2">
        <v>272</v>
      </c>
      <c r="B348" s="2"/>
      <c r="C348" s="2"/>
      <c r="D348" s="2"/>
      <c r="E348" s="2"/>
      <c r="F348" s="11" t="str">
        <f t="shared" si="12"/>
        <v/>
      </c>
      <c r="G348" s="2"/>
      <c r="H348" s="2"/>
      <c r="I348" s="2"/>
      <c r="J348" s="2"/>
      <c r="K348" s="2"/>
      <c r="L348" s="2"/>
      <c r="M348" s="2"/>
      <c r="N348" s="11" t="str">
        <f>IF(OR(B348="",M348&lt;&gt;"",I348="",N(I348)&lt;35),"",COUNTIFS($B$76:B347,B348,$M$76:M347,"",$I$76:I347,"&gt;=35")+1)</f>
        <v/>
      </c>
      <c r="O348" s="11" t="str">
        <f>IF(D348="","",IF(M348&lt;&gt;"","CUPO LIBERADO",IF(N(I348)&lt;35,"NO ALCANZA EL PUNTAJE MÍNIMO",IF(COUNTIFS($B$76:B347,B348,$O$76:O347,"SELECCIONADO")&gt;=IFERROR(INDEX($G$7:$G$64,MATCH(B348,$A$7:$A$64,0)),0),"LISTA DE ESPERA",IF(AND(G348&lt;&gt;"Femenino",COUNTIFS($O$76:O347,"SELECCIONADO",$G$76:G347,"&lt;&gt;Femenino")&gt;=$D$71),"LISTA DE ESPERA (CONTADOR DE GÉNERO)","SELECCIONADO")))))</f>
        <v/>
      </c>
      <c r="P348" s="2"/>
      <c r="Q348" s="14"/>
    </row>
    <row r="349" spans="1:17" ht="13.2" x14ac:dyDescent="0.25">
      <c r="A349" s="2">
        <v>273</v>
      </c>
      <c r="B349" s="2"/>
      <c r="C349" s="2"/>
      <c r="D349" s="2"/>
      <c r="E349" s="2"/>
      <c r="F349" s="11" t="str">
        <f t="shared" si="12"/>
        <v/>
      </c>
      <c r="G349" s="2"/>
      <c r="H349" s="2"/>
      <c r="I349" s="2"/>
      <c r="J349" s="2"/>
      <c r="K349" s="2"/>
      <c r="L349" s="2"/>
      <c r="M349" s="2"/>
      <c r="N349" s="11" t="str">
        <f>IF(OR(B349="",M349&lt;&gt;"",I349="",N(I349)&lt;35),"",COUNTIFS($B$76:B348,B349,$M$76:M348,"",$I$76:I348,"&gt;=35")+1)</f>
        <v/>
      </c>
      <c r="O349" s="11" t="str">
        <f>IF(D349="","",IF(M349&lt;&gt;"","CUPO LIBERADO",IF(N(I349)&lt;35,"NO ALCANZA EL PUNTAJE MÍNIMO",IF(COUNTIFS($B$76:B348,B349,$O$76:O348,"SELECCIONADO")&gt;=IFERROR(INDEX($G$7:$G$64,MATCH(B349,$A$7:$A$64,0)),0),"LISTA DE ESPERA",IF(AND(G349&lt;&gt;"Femenino",COUNTIFS($O$76:O348,"SELECCIONADO",$G$76:G348,"&lt;&gt;Femenino")&gt;=$D$71),"LISTA DE ESPERA (CONTADOR DE GÉNERO)","SELECCIONADO")))))</f>
        <v/>
      </c>
      <c r="P349" s="2"/>
      <c r="Q349" s="14"/>
    </row>
    <row r="350" spans="1:17" ht="13.2" x14ac:dyDescent="0.25">
      <c r="A350" s="2">
        <v>274</v>
      </c>
      <c r="B350" s="2"/>
      <c r="C350" s="2"/>
      <c r="D350" s="2"/>
      <c r="E350" s="2"/>
      <c r="F350" s="11" t="str">
        <f t="shared" si="12"/>
        <v/>
      </c>
      <c r="G350" s="2"/>
      <c r="H350" s="2"/>
      <c r="I350" s="2"/>
      <c r="J350" s="2"/>
      <c r="K350" s="2"/>
      <c r="L350" s="2"/>
      <c r="M350" s="2"/>
      <c r="N350" s="11" t="str">
        <f>IF(OR(B350="",M350&lt;&gt;"",I350="",N(I350)&lt;35),"",COUNTIFS($B$76:B349,B350,$M$76:M349,"",$I$76:I349,"&gt;=35")+1)</f>
        <v/>
      </c>
      <c r="O350" s="11" t="str">
        <f>IF(D350="","",IF(M350&lt;&gt;"","CUPO LIBERADO",IF(N(I350)&lt;35,"NO ALCANZA EL PUNTAJE MÍNIMO",IF(COUNTIFS($B$76:B349,B350,$O$76:O349,"SELECCIONADO")&gt;=IFERROR(INDEX($G$7:$G$64,MATCH(B350,$A$7:$A$64,0)),0),"LISTA DE ESPERA",IF(AND(G350&lt;&gt;"Femenino",COUNTIFS($O$76:O349,"SELECCIONADO",$G$76:G349,"&lt;&gt;Femenino")&gt;=$D$71),"LISTA DE ESPERA (CONTADOR DE GÉNERO)","SELECCIONADO")))))</f>
        <v/>
      </c>
      <c r="P350" s="2"/>
      <c r="Q350" s="14"/>
    </row>
    <row r="351" spans="1:17" ht="13.2" x14ac:dyDescent="0.25">
      <c r="A351" s="2">
        <v>275</v>
      </c>
      <c r="B351" s="2"/>
      <c r="C351" s="2"/>
      <c r="D351" s="2"/>
      <c r="E351" s="2"/>
      <c r="F351" s="11" t="str">
        <f t="shared" si="12"/>
        <v/>
      </c>
      <c r="G351" s="2"/>
      <c r="H351" s="2"/>
      <c r="I351" s="2"/>
      <c r="J351" s="2"/>
      <c r="K351" s="2"/>
      <c r="L351" s="2"/>
      <c r="M351" s="2"/>
      <c r="N351" s="11" t="str">
        <f>IF(OR(B351="",M351&lt;&gt;"",I351="",N(I351)&lt;35),"",COUNTIFS($B$76:B350,B351,$M$76:M350,"",$I$76:I350,"&gt;=35")+1)</f>
        <v/>
      </c>
      <c r="O351" s="11" t="str">
        <f>IF(D351="","",IF(M351&lt;&gt;"","CUPO LIBERADO",IF(N(I351)&lt;35,"NO ALCANZA EL PUNTAJE MÍNIMO",IF(COUNTIFS($B$76:B350,B351,$O$76:O350,"SELECCIONADO")&gt;=IFERROR(INDEX($G$7:$G$64,MATCH(B351,$A$7:$A$64,0)),0),"LISTA DE ESPERA",IF(AND(G351&lt;&gt;"Femenino",COUNTIFS($O$76:O350,"SELECCIONADO",$G$76:G350,"&lt;&gt;Femenino")&gt;=$D$71),"LISTA DE ESPERA (CONTADOR DE GÉNERO)","SELECCIONADO")))))</f>
        <v/>
      </c>
      <c r="P351" s="2"/>
      <c r="Q351" s="14"/>
    </row>
    <row r="352" spans="1:17" ht="13.2" x14ac:dyDescent="0.25">
      <c r="A352" s="2">
        <v>276</v>
      </c>
      <c r="B352" s="2"/>
      <c r="C352" s="2"/>
      <c r="D352" s="2"/>
      <c r="E352" s="2"/>
      <c r="F352" s="11" t="str">
        <f t="shared" si="12"/>
        <v/>
      </c>
      <c r="G352" s="2"/>
      <c r="H352" s="2"/>
      <c r="I352" s="2"/>
      <c r="J352" s="2"/>
      <c r="K352" s="2"/>
      <c r="L352" s="2"/>
      <c r="M352" s="2"/>
      <c r="N352" s="11" t="str">
        <f>IF(OR(B352="",M352&lt;&gt;"",I352="",N(I352)&lt;35),"",COUNTIFS($B$76:B351,B352,$M$76:M351,"",$I$76:I351,"&gt;=35")+1)</f>
        <v/>
      </c>
      <c r="O352" s="11" t="str">
        <f>IF(D352="","",IF(M352&lt;&gt;"","CUPO LIBERADO",IF(N(I352)&lt;35,"NO ALCANZA EL PUNTAJE MÍNIMO",IF(COUNTIFS($B$76:B351,B352,$O$76:O351,"SELECCIONADO")&gt;=IFERROR(INDEX($G$7:$G$64,MATCH(B352,$A$7:$A$64,0)),0),"LISTA DE ESPERA",IF(AND(G352&lt;&gt;"Femenino",COUNTIFS($O$76:O351,"SELECCIONADO",$G$76:G351,"&lt;&gt;Femenino")&gt;=$D$71),"LISTA DE ESPERA (CONTADOR DE GÉNERO)","SELECCIONADO")))))</f>
        <v/>
      </c>
      <c r="P352" s="2"/>
      <c r="Q352" s="14"/>
    </row>
    <row r="353" spans="1:17" ht="13.2" x14ac:dyDescent="0.25">
      <c r="A353" s="2">
        <v>277</v>
      </c>
      <c r="B353" s="2"/>
      <c r="C353" s="2"/>
      <c r="D353" s="2"/>
      <c r="E353" s="2"/>
      <c r="F353" s="11" t="str">
        <f t="shared" si="12"/>
        <v/>
      </c>
      <c r="G353" s="2"/>
      <c r="H353" s="2"/>
      <c r="I353" s="2"/>
      <c r="J353" s="2"/>
      <c r="K353" s="2"/>
      <c r="L353" s="2"/>
      <c r="M353" s="2"/>
      <c r="N353" s="11" t="str">
        <f>IF(OR(B353="",M353&lt;&gt;"",I353="",N(I353)&lt;35),"",COUNTIFS($B$76:B352,B353,$M$76:M352,"",$I$76:I352,"&gt;=35")+1)</f>
        <v/>
      </c>
      <c r="O353" s="11" t="str">
        <f>IF(D353="","",IF(M353&lt;&gt;"","CUPO LIBERADO",IF(N(I353)&lt;35,"NO ALCANZA EL PUNTAJE MÍNIMO",IF(COUNTIFS($B$76:B352,B353,$O$76:O352,"SELECCIONADO")&gt;=IFERROR(INDEX($G$7:$G$64,MATCH(B353,$A$7:$A$64,0)),0),"LISTA DE ESPERA",IF(AND(G353&lt;&gt;"Femenino",COUNTIFS($O$76:O352,"SELECCIONADO",$G$76:G352,"&lt;&gt;Femenino")&gt;=$D$71),"LISTA DE ESPERA (CONTADOR DE GÉNERO)","SELECCIONADO")))))</f>
        <v/>
      </c>
      <c r="P353" s="2"/>
      <c r="Q353" s="14"/>
    </row>
    <row r="354" spans="1:17" ht="13.2" x14ac:dyDescent="0.25">
      <c r="A354" s="2">
        <v>278</v>
      </c>
      <c r="B354" s="2"/>
      <c r="C354" s="2"/>
      <c r="D354" s="2"/>
      <c r="E354" s="2"/>
      <c r="F354" s="11" t="str">
        <f t="shared" si="12"/>
        <v/>
      </c>
      <c r="G354" s="2"/>
      <c r="H354" s="2"/>
      <c r="I354" s="2"/>
      <c r="J354" s="2"/>
      <c r="K354" s="2"/>
      <c r="L354" s="2"/>
      <c r="M354" s="2"/>
      <c r="N354" s="11" t="str">
        <f>IF(OR(B354="",M354&lt;&gt;"",I354="",N(I354)&lt;35),"",COUNTIFS($B$76:B353,B354,$M$76:M353,"",$I$76:I353,"&gt;=35")+1)</f>
        <v/>
      </c>
      <c r="O354" s="11" t="str">
        <f>IF(D354="","",IF(M354&lt;&gt;"","CUPO LIBERADO",IF(N(I354)&lt;35,"NO ALCANZA EL PUNTAJE MÍNIMO",IF(COUNTIFS($B$76:B353,B354,$O$76:O353,"SELECCIONADO")&gt;=IFERROR(INDEX($G$7:$G$64,MATCH(B354,$A$7:$A$64,0)),0),"LISTA DE ESPERA",IF(AND(G354&lt;&gt;"Femenino",COUNTIFS($O$76:O353,"SELECCIONADO",$G$76:G353,"&lt;&gt;Femenino")&gt;=$D$71),"LISTA DE ESPERA (CONTADOR DE GÉNERO)","SELECCIONADO")))))</f>
        <v/>
      </c>
      <c r="P354" s="2"/>
      <c r="Q354" s="14"/>
    </row>
    <row r="355" spans="1:17" ht="13.2" x14ac:dyDescent="0.25">
      <c r="A355" s="2">
        <v>279</v>
      </c>
      <c r="B355" s="2"/>
      <c r="C355" s="2"/>
      <c r="D355" s="2"/>
      <c r="E355" s="2"/>
      <c r="F355" s="11" t="str">
        <f t="shared" si="12"/>
        <v/>
      </c>
      <c r="G355" s="2"/>
      <c r="H355" s="2"/>
      <c r="I355" s="2"/>
      <c r="J355" s="2"/>
      <c r="K355" s="2"/>
      <c r="L355" s="2"/>
      <c r="M355" s="2"/>
      <c r="N355" s="11" t="str">
        <f>IF(OR(B355="",M355&lt;&gt;"",I355="",N(I355)&lt;35),"",COUNTIFS($B$76:B354,B355,$M$76:M354,"",$I$76:I354,"&gt;=35")+1)</f>
        <v/>
      </c>
      <c r="O355" s="11" t="str">
        <f>IF(D355="","",IF(M355&lt;&gt;"","CUPO LIBERADO",IF(N(I355)&lt;35,"NO ALCANZA EL PUNTAJE MÍNIMO",IF(COUNTIFS($B$76:B354,B355,$O$76:O354,"SELECCIONADO")&gt;=IFERROR(INDEX($G$7:$G$64,MATCH(B355,$A$7:$A$64,0)),0),"LISTA DE ESPERA",IF(AND(G355&lt;&gt;"Femenino",COUNTIFS($O$76:O354,"SELECCIONADO",$G$76:G354,"&lt;&gt;Femenino")&gt;=$D$71),"LISTA DE ESPERA (CONTADOR DE GÉNERO)","SELECCIONADO")))))</f>
        <v/>
      </c>
      <c r="P355" s="2"/>
      <c r="Q355" s="14"/>
    </row>
    <row r="356" spans="1:17" ht="13.2" x14ac:dyDescent="0.25">
      <c r="A356" s="2">
        <v>280</v>
      </c>
      <c r="B356" s="2"/>
      <c r="C356" s="2"/>
      <c r="D356" s="2"/>
      <c r="E356" s="2"/>
      <c r="F356" s="11" t="str">
        <f t="shared" si="12"/>
        <v/>
      </c>
      <c r="G356" s="2"/>
      <c r="H356" s="2"/>
      <c r="I356" s="2"/>
      <c r="J356" s="2"/>
      <c r="K356" s="2"/>
      <c r="L356" s="2"/>
      <c r="M356" s="2"/>
      <c r="N356" s="11" t="str">
        <f>IF(OR(B356="",M356&lt;&gt;"",I356="",N(I356)&lt;35),"",COUNTIFS($B$76:B355,B356,$M$76:M355,"",$I$76:I355,"&gt;=35")+1)</f>
        <v/>
      </c>
      <c r="O356" s="11" t="str">
        <f>IF(D356="","",IF(M356&lt;&gt;"","CUPO LIBERADO",IF(N(I356)&lt;35,"NO ALCANZA EL PUNTAJE MÍNIMO",IF(COUNTIFS($B$76:B355,B356,$O$76:O355,"SELECCIONADO")&gt;=IFERROR(INDEX($G$7:$G$64,MATCH(B356,$A$7:$A$64,0)),0),"LISTA DE ESPERA",IF(AND(G356&lt;&gt;"Femenino",COUNTIFS($O$76:O355,"SELECCIONADO",$G$76:G355,"&lt;&gt;Femenino")&gt;=$D$71),"LISTA DE ESPERA (CONTADOR DE GÉNERO)","SELECCIONADO")))))</f>
        <v/>
      </c>
      <c r="P356" s="2"/>
      <c r="Q356" s="14"/>
    </row>
    <row r="357" spans="1:17" ht="13.2" x14ac:dyDescent="0.25">
      <c r="A357" s="2">
        <v>281</v>
      </c>
      <c r="B357" s="2"/>
      <c r="C357" s="2"/>
      <c r="D357" s="2"/>
      <c r="E357" s="2"/>
      <c r="F357" s="11" t="str">
        <f t="shared" si="12"/>
        <v/>
      </c>
      <c r="G357" s="2"/>
      <c r="H357" s="2"/>
      <c r="I357" s="2"/>
      <c r="J357" s="2"/>
      <c r="K357" s="2"/>
      <c r="L357" s="2"/>
      <c r="M357" s="2"/>
      <c r="N357" s="11" t="str">
        <f>IF(OR(B357="",M357&lt;&gt;"",I357="",N(I357)&lt;35),"",COUNTIFS($B$76:B356,B357,$M$76:M356,"",$I$76:I356,"&gt;=35")+1)</f>
        <v/>
      </c>
      <c r="O357" s="11" t="str">
        <f>IF(D357="","",IF(M357&lt;&gt;"","CUPO LIBERADO",IF(N(I357)&lt;35,"NO ALCANZA EL PUNTAJE MÍNIMO",IF(COUNTIFS($B$76:B356,B357,$O$76:O356,"SELECCIONADO")&gt;=IFERROR(INDEX($G$7:$G$64,MATCH(B357,$A$7:$A$64,0)),0),"LISTA DE ESPERA",IF(AND(G357&lt;&gt;"Femenino",COUNTIFS($O$76:O356,"SELECCIONADO",$G$76:G356,"&lt;&gt;Femenino")&gt;=$D$71),"LISTA DE ESPERA (CONTADOR DE GÉNERO)","SELECCIONADO")))))</f>
        <v/>
      </c>
      <c r="P357" s="2"/>
      <c r="Q357" s="14"/>
    </row>
    <row r="358" spans="1:17" ht="13.2" x14ac:dyDescent="0.25">
      <c r="A358" s="2">
        <v>282</v>
      </c>
      <c r="B358" s="2"/>
      <c r="C358" s="2"/>
      <c r="D358" s="2"/>
      <c r="E358" s="2"/>
      <c r="F358" s="11" t="str">
        <f t="shared" si="12"/>
        <v/>
      </c>
      <c r="G358" s="2"/>
      <c r="H358" s="2"/>
      <c r="I358" s="2"/>
      <c r="J358" s="2"/>
      <c r="K358" s="2"/>
      <c r="L358" s="2"/>
      <c r="M358" s="2"/>
      <c r="N358" s="11" t="str">
        <f>IF(OR(B358="",M358&lt;&gt;"",I358="",N(I358)&lt;35),"",COUNTIFS($B$76:B357,B358,$M$76:M357,"",$I$76:I357,"&gt;=35")+1)</f>
        <v/>
      </c>
      <c r="O358" s="11" t="str">
        <f>IF(D358="","",IF(M358&lt;&gt;"","CUPO LIBERADO",IF(N(I358)&lt;35,"NO ALCANZA EL PUNTAJE MÍNIMO",IF(COUNTIFS($B$76:B357,B358,$O$76:O357,"SELECCIONADO")&gt;=IFERROR(INDEX($G$7:$G$64,MATCH(B358,$A$7:$A$64,0)),0),"LISTA DE ESPERA",IF(AND(G358&lt;&gt;"Femenino",COUNTIFS($O$76:O357,"SELECCIONADO",$G$76:G357,"&lt;&gt;Femenino")&gt;=$D$71),"LISTA DE ESPERA (CONTADOR DE GÉNERO)","SELECCIONADO")))))</f>
        <v/>
      </c>
      <c r="P358" s="2"/>
      <c r="Q358" s="14"/>
    </row>
    <row r="359" spans="1:17" ht="13.2" x14ac:dyDescent="0.25">
      <c r="A359" s="2">
        <v>283</v>
      </c>
      <c r="B359" s="2"/>
      <c r="C359" s="2"/>
      <c r="D359" s="2"/>
      <c r="E359" s="2"/>
      <c r="F359" s="11" t="str">
        <f t="shared" si="12"/>
        <v/>
      </c>
      <c r="G359" s="2"/>
      <c r="H359" s="2"/>
      <c r="I359" s="2"/>
      <c r="J359" s="2"/>
      <c r="K359" s="2"/>
      <c r="L359" s="2"/>
      <c r="M359" s="2"/>
      <c r="N359" s="11" t="str">
        <f>IF(OR(B359="",M359&lt;&gt;"",I359="",N(I359)&lt;35),"",COUNTIFS($B$76:B358,B359,$M$76:M358,"",$I$76:I358,"&gt;=35")+1)</f>
        <v/>
      </c>
      <c r="O359" s="11" t="str">
        <f>IF(D359="","",IF(M359&lt;&gt;"","CUPO LIBERADO",IF(N(I359)&lt;35,"NO ALCANZA EL PUNTAJE MÍNIMO",IF(COUNTIFS($B$76:B358,B359,$O$76:O358,"SELECCIONADO")&gt;=IFERROR(INDEX($G$7:$G$64,MATCH(B359,$A$7:$A$64,0)),0),"LISTA DE ESPERA",IF(AND(G359&lt;&gt;"Femenino",COUNTIFS($O$76:O358,"SELECCIONADO",$G$76:G358,"&lt;&gt;Femenino")&gt;=$D$71),"LISTA DE ESPERA (CONTADOR DE GÉNERO)","SELECCIONADO")))))</f>
        <v/>
      </c>
      <c r="P359" s="2"/>
      <c r="Q359" s="14"/>
    </row>
    <row r="360" spans="1:17" ht="13.2" x14ac:dyDescent="0.25">
      <c r="A360" s="2">
        <v>284</v>
      </c>
      <c r="B360" s="2"/>
      <c r="C360" s="2"/>
      <c r="D360" s="2"/>
      <c r="E360" s="2"/>
      <c r="F360" s="11" t="str">
        <f t="shared" si="12"/>
        <v/>
      </c>
      <c r="G360" s="2"/>
      <c r="H360" s="2"/>
      <c r="I360" s="2"/>
      <c r="J360" s="2"/>
      <c r="K360" s="2"/>
      <c r="L360" s="2"/>
      <c r="M360" s="2"/>
      <c r="N360" s="11" t="str">
        <f>IF(OR(B360="",M360&lt;&gt;"",I360="",N(I360)&lt;35),"",COUNTIFS($B$76:B359,B360,$M$76:M359,"",$I$76:I359,"&gt;=35")+1)</f>
        <v/>
      </c>
      <c r="O360" s="11" t="str">
        <f>IF(D360="","",IF(M360&lt;&gt;"","CUPO LIBERADO",IF(N(I360)&lt;35,"NO ALCANZA EL PUNTAJE MÍNIMO",IF(COUNTIFS($B$76:B359,B360,$O$76:O359,"SELECCIONADO")&gt;=IFERROR(INDEX($G$7:$G$64,MATCH(B360,$A$7:$A$64,0)),0),"LISTA DE ESPERA",IF(AND(G360&lt;&gt;"Femenino",COUNTIFS($O$76:O359,"SELECCIONADO",$G$76:G359,"&lt;&gt;Femenino")&gt;=$D$71),"LISTA DE ESPERA (CONTADOR DE GÉNERO)","SELECCIONADO")))))</f>
        <v/>
      </c>
      <c r="P360" s="2"/>
      <c r="Q360" s="14"/>
    </row>
    <row r="361" spans="1:17" ht="13.2" x14ac:dyDescent="0.25">
      <c r="A361" s="2">
        <v>285</v>
      </c>
      <c r="B361" s="2"/>
      <c r="C361" s="2"/>
      <c r="D361" s="2"/>
      <c r="E361" s="2"/>
      <c r="F361" s="11" t="str">
        <f t="shared" si="12"/>
        <v/>
      </c>
      <c r="G361" s="2"/>
      <c r="H361" s="2"/>
      <c r="I361" s="2"/>
      <c r="J361" s="2"/>
      <c r="K361" s="2"/>
      <c r="L361" s="2"/>
      <c r="M361" s="2"/>
      <c r="N361" s="11" t="str">
        <f>IF(OR(B361="",M361&lt;&gt;"",I361="",N(I361)&lt;35),"",COUNTIFS($B$76:B360,B361,$M$76:M360,"",$I$76:I360,"&gt;=35")+1)</f>
        <v/>
      </c>
      <c r="O361" s="11" t="str">
        <f>IF(D361="","",IF(M361&lt;&gt;"","CUPO LIBERADO",IF(N(I361)&lt;35,"NO ALCANZA EL PUNTAJE MÍNIMO",IF(COUNTIFS($B$76:B360,B361,$O$76:O360,"SELECCIONADO")&gt;=IFERROR(INDEX($G$7:$G$64,MATCH(B361,$A$7:$A$64,0)),0),"LISTA DE ESPERA",IF(AND(G361&lt;&gt;"Femenino",COUNTIFS($O$76:O360,"SELECCIONADO",$G$76:G360,"&lt;&gt;Femenino")&gt;=$D$71),"LISTA DE ESPERA (CONTADOR DE GÉNERO)","SELECCIONADO")))))</f>
        <v/>
      </c>
      <c r="P361" s="2"/>
      <c r="Q361" s="14"/>
    </row>
    <row r="362" spans="1:17" ht="13.2" x14ac:dyDescent="0.25">
      <c r="A362" s="2">
        <v>286</v>
      </c>
      <c r="B362" s="2"/>
      <c r="C362" s="2"/>
      <c r="D362" s="2"/>
      <c r="E362" s="2"/>
      <c r="F362" s="11" t="str">
        <f t="shared" si="12"/>
        <v/>
      </c>
      <c r="G362" s="2"/>
      <c r="H362" s="2"/>
      <c r="I362" s="2"/>
      <c r="J362" s="2"/>
      <c r="K362" s="2"/>
      <c r="L362" s="2"/>
      <c r="M362" s="2"/>
      <c r="N362" s="11" t="str">
        <f>IF(OR(B362="",M362&lt;&gt;"",I362="",N(I362)&lt;35),"",COUNTIFS($B$76:B361,B362,$M$76:M361,"",$I$76:I361,"&gt;=35")+1)</f>
        <v/>
      </c>
      <c r="O362" s="11" t="str">
        <f>IF(D362="","",IF(M362&lt;&gt;"","CUPO LIBERADO",IF(N(I362)&lt;35,"NO ALCANZA EL PUNTAJE MÍNIMO",IF(COUNTIFS($B$76:B361,B362,$O$76:O361,"SELECCIONADO")&gt;=IFERROR(INDEX($G$7:$G$64,MATCH(B362,$A$7:$A$64,0)),0),"LISTA DE ESPERA",IF(AND(G362&lt;&gt;"Femenino",COUNTIFS($O$76:O361,"SELECCIONADO",$G$76:G361,"&lt;&gt;Femenino")&gt;=$D$71),"LISTA DE ESPERA (CONTADOR DE GÉNERO)","SELECCIONADO")))))</f>
        <v/>
      </c>
      <c r="P362" s="2"/>
      <c r="Q362" s="14"/>
    </row>
    <row r="363" spans="1:17" ht="13.2" x14ac:dyDescent="0.25">
      <c r="A363" s="2">
        <v>287</v>
      </c>
      <c r="B363" s="2"/>
      <c r="C363" s="2"/>
      <c r="D363" s="2"/>
      <c r="E363" s="2"/>
      <c r="F363" s="11" t="str">
        <f t="shared" si="12"/>
        <v/>
      </c>
      <c r="G363" s="2"/>
      <c r="H363" s="2"/>
      <c r="I363" s="2"/>
      <c r="J363" s="2"/>
      <c r="K363" s="2"/>
      <c r="L363" s="2"/>
      <c r="M363" s="2"/>
      <c r="N363" s="11" t="str">
        <f>IF(OR(B363="",M363&lt;&gt;"",I363="",N(I363)&lt;35),"",COUNTIFS($B$76:B362,B363,$M$76:M362,"",$I$76:I362,"&gt;=35")+1)</f>
        <v/>
      </c>
      <c r="O363" s="11" t="str">
        <f>IF(D363="","",IF(M363&lt;&gt;"","CUPO LIBERADO",IF(N(I363)&lt;35,"NO ALCANZA EL PUNTAJE MÍNIMO",IF(COUNTIFS($B$76:B362,B363,$O$76:O362,"SELECCIONADO")&gt;=IFERROR(INDEX($G$7:$G$64,MATCH(B363,$A$7:$A$64,0)),0),"LISTA DE ESPERA",IF(AND(G363&lt;&gt;"Femenino",COUNTIFS($O$76:O362,"SELECCIONADO",$G$76:G362,"&lt;&gt;Femenino")&gt;=$D$71),"LISTA DE ESPERA (CONTADOR DE GÉNERO)","SELECCIONADO")))))</f>
        <v/>
      </c>
      <c r="P363" s="2"/>
      <c r="Q363" s="14"/>
    </row>
    <row r="364" spans="1:17" ht="13.2" x14ac:dyDescent="0.25">
      <c r="A364" s="2">
        <v>288</v>
      </c>
      <c r="B364" s="2"/>
      <c r="C364" s="2"/>
      <c r="D364" s="2"/>
      <c r="E364" s="2"/>
      <c r="F364" s="11" t="str">
        <f t="shared" si="12"/>
        <v/>
      </c>
      <c r="G364" s="2"/>
      <c r="H364" s="2"/>
      <c r="I364" s="2"/>
      <c r="J364" s="2"/>
      <c r="K364" s="2"/>
      <c r="L364" s="2"/>
      <c r="M364" s="2"/>
      <c r="N364" s="11" t="str">
        <f>IF(OR(B364="",M364&lt;&gt;"",I364="",N(I364)&lt;35),"",COUNTIFS($B$76:B363,B364,$M$76:M363,"",$I$76:I363,"&gt;=35")+1)</f>
        <v/>
      </c>
      <c r="O364" s="11" t="str">
        <f>IF(D364="","",IF(M364&lt;&gt;"","CUPO LIBERADO",IF(N(I364)&lt;35,"NO ALCANZA EL PUNTAJE MÍNIMO",IF(COUNTIFS($B$76:B363,B364,$O$76:O363,"SELECCIONADO")&gt;=IFERROR(INDEX($G$7:$G$64,MATCH(B364,$A$7:$A$64,0)),0),"LISTA DE ESPERA",IF(AND(G364&lt;&gt;"Femenino",COUNTIFS($O$76:O363,"SELECCIONADO",$G$76:G363,"&lt;&gt;Femenino")&gt;=$D$71),"LISTA DE ESPERA (CONTADOR DE GÉNERO)","SELECCIONADO")))))</f>
        <v/>
      </c>
      <c r="P364" s="2"/>
      <c r="Q364" s="14"/>
    </row>
    <row r="365" spans="1:17" ht="13.2" x14ac:dyDescent="0.25">
      <c r="A365" s="2">
        <v>289</v>
      </c>
      <c r="B365" s="2"/>
      <c r="C365" s="2"/>
      <c r="D365" s="2"/>
      <c r="E365" s="2"/>
      <c r="F365" s="11" t="str">
        <f t="shared" si="12"/>
        <v/>
      </c>
      <c r="G365" s="2"/>
      <c r="H365" s="2"/>
      <c r="I365" s="2"/>
      <c r="J365" s="2"/>
      <c r="K365" s="2"/>
      <c r="L365" s="2"/>
      <c r="M365" s="2"/>
      <c r="N365" s="11" t="str">
        <f>IF(OR(B365="",M365&lt;&gt;"",I365="",N(I365)&lt;35),"",COUNTIFS($B$76:B364,B365,$M$76:M364,"",$I$76:I364,"&gt;=35")+1)</f>
        <v/>
      </c>
      <c r="O365" s="11" t="str">
        <f>IF(D365="","",IF(M365&lt;&gt;"","CUPO LIBERADO",IF(N(I365)&lt;35,"NO ALCANZA EL PUNTAJE MÍNIMO",IF(COUNTIFS($B$76:B364,B365,$O$76:O364,"SELECCIONADO")&gt;=IFERROR(INDEX($G$7:$G$64,MATCH(B365,$A$7:$A$64,0)),0),"LISTA DE ESPERA",IF(AND(G365&lt;&gt;"Femenino",COUNTIFS($O$76:O364,"SELECCIONADO",$G$76:G364,"&lt;&gt;Femenino")&gt;=$D$71),"LISTA DE ESPERA (CONTADOR DE GÉNERO)","SELECCIONADO")))))</f>
        <v/>
      </c>
      <c r="P365" s="2"/>
      <c r="Q365" s="14"/>
    </row>
    <row r="366" spans="1:17" ht="13.2" x14ac:dyDescent="0.25">
      <c r="A366" s="2">
        <v>290</v>
      </c>
      <c r="B366" s="2"/>
      <c r="C366" s="2"/>
      <c r="D366" s="2"/>
      <c r="E366" s="2"/>
      <c r="F366" s="11" t="str">
        <f t="shared" si="12"/>
        <v/>
      </c>
      <c r="G366" s="2"/>
      <c r="H366" s="2"/>
      <c r="I366" s="2"/>
      <c r="J366" s="2"/>
      <c r="K366" s="2"/>
      <c r="L366" s="2"/>
      <c r="M366" s="2"/>
      <c r="N366" s="11" t="str">
        <f>IF(OR(B366="",M366&lt;&gt;"",I366="",N(I366)&lt;35),"",COUNTIFS($B$76:B365,B366,$M$76:M365,"",$I$76:I365,"&gt;=35")+1)</f>
        <v/>
      </c>
      <c r="O366" s="11" t="str">
        <f>IF(D366="","",IF(M366&lt;&gt;"","CUPO LIBERADO",IF(N(I366)&lt;35,"NO ALCANZA EL PUNTAJE MÍNIMO",IF(COUNTIFS($B$76:B365,B366,$O$76:O365,"SELECCIONADO")&gt;=IFERROR(INDEX($G$7:$G$64,MATCH(B366,$A$7:$A$64,0)),0),"LISTA DE ESPERA",IF(AND(G366&lt;&gt;"Femenino",COUNTIFS($O$76:O365,"SELECCIONADO",$G$76:G365,"&lt;&gt;Femenino")&gt;=$D$71),"LISTA DE ESPERA (CONTADOR DE GÉNERO)","SELECCIONADO")))))</f>
        <v/>
      </c>
      <c r="P366" s="2"/>
      <c r="Q366" s="14"/>
    </row>
    <row r="367" spans="1:17" ht="13.2" x14ac:dyDescent="0.25">
      <c r="A367" s="2">
        <v>291</v>
      </c>
      <c r="B367" s="2"/>
      <c r="C367" s="2"/>
      <c r="D367" s="2"/>
      <c r="E367" s="2"/>
      <c r="F367" s="11" t="str">
        <f t="shared" si="12"/>
        <v/>
      </c>
      <c r="G367" s="2"/>
      <c r="H367" s="2"/>
      <c r="I367" s="2"/>
      <c r="J367" s="2"/>
      <c r="K367" s="2"/>
      <c r="L367" s="2"/>
      <c r="M367" s="2"/>
      <c r="N367" s="11" t="str">
        <f>IF(OR(B367="",M367&lt;&gt;"",I367="",N(I367)&lt;35),"",COUNTIFS($B$76:B366,B367,$M$76:M366,"",$I$76:I366,"&gt;=35")+1)</f>
        <v/>
      </c>
      <c r="O367" s="11" t="str">
        <f>IF(D367="","",IF(M367&lt;&gt;"","CUPO LIBERADO",IF(N(I367)&lt;35,"NO ALCANZA EL PUNTAJE MÍNIMO",IF(COUNTIFS($B$76:B366,B367,$O$76:O366,"SELECCIONADO")&gt;=IFERROR(INDEX($G$7:$G$64,MATCH(B367,$A$7:$A$64,0)),0),"LISTA DE ESPERA",IF(AND(G367&lt;&gt;"Femenino",COUNTIFS($O$76:O366,"SELECCIONADO",$G$76:G366,"&lt;&gt;Femenino")&gt;=$D$71),"LISTA DE ESPERA (CONTADOR DE GÉNERO)","SELECCIONADO")))))</f>
        <v/>
      </c>
      <c r="P367" s="2"/>
      <c r="Q367" s="14"/>
    </row>
    <row r="368" spans="1:17" ht="13.2" x14ac:dyDescent="0.25">
      <c r="A368" s="2">
        <v>292</v>
      </c>
      <c r="B368" s="2"/>
      <c r="C368" s="2"/>
      <c r="D368" s="2"/>
      <c r="E368" s="2"/>
      <c r="F368" s="11" t="str">
        <f t="shared" si="12"/>
        <v/>
      </c>
      <c r="G368" s="2"/>
      <c r="H368" s="2"/>
      <c r="I368" s="2"/>
      <c r="J368" s="2"/>
      <c r="K368" s="2"/>
      <c r="L368" s="2"/>
      <c r="M368" s="2"/>
      <c r="N368" s="11" t="str">
        <f>IF(OR(B368="",M368&lt;&gt;"",I368="",N(I368)&lt;35),"",COUNTIFS($B$76:B367,B368,$M$76:M367,"",$I$76:I367,"&gt;=35")+1)</f>
        <v/>
      </c>
      <c r="O368" s="11" t="str">
        <f>IF(D368="","",IF(M368&lt;&gt;"","CUPO LIBERADO",IF(N(I368)&lt;35,"NO ALCANZA EL PUNTAJE MÍNIMO",IF(COUNTIFS($B$76:B367,B368,$O$76:O367,"SELECCIONADO")&gt;=IFERROR(INDEX($G$7:$G$64,MATCH(B368,$A$7:$A$64,0)),0),"LISTA DE ESPERA",IF(AND(G368&lt;&gt;"Femenino",COUNTIFS($O$76:O367,"SELECCIONADO",$G$76:G367,"&lt;&gt;Femenino")&gt;=$D$71),"LISTA DE ESPERA (CONTADOR DE GÉNERO)","SELECCIONADO")))))</f>
        <v/>
      </c>
      <c r="P368" s="2"/>
      <c r="Q368" s="14"/>
    </row>
    <row r="369" spans="1:17" ht="13.2" x14ac:dyDescent="0.25">
      <c r="A369" s="2">
        <v>293</v>
      </c>
      <c r="B369" s="2"/>
      <c r="C369" s="2"/>
      <c r="D369" s="2"/>
      <c r="E369" s="2"/>
      <c r="F369" s="11" t="str">
        <f t="shared" si="12"/>
        <v/>
      </c>
      <c r="G369" s="2"/>
      <c r="H369" s="2"/>
      <c r="I369" s="2"/>
      <c r="J369" s="2"/>
      <c r="K369" s="2"/>
      <c r="L369" s="2"/>
      <c r="M369" s="2"/>
      <c r="N369" s="11" t="str">
        <f>IF(OR(B369="",M369&lt;&gt;"",I369="",N(I369)&lt;35),"",COUNTIFS($B$76:B368,B369,$M$76:M368,"",$I$76:I368,"&gt;=35")+1)</f>
        <v/>
      </c>
      <c r="O369" s="11" t="str">
        <f>IF(D369="","",IF(M369&lt;&gt;"","CUPO LIBERADO",IF(N(I369)&lt;35,"NO ALCANZA EL PUNTAJE MÍNIMO",IF(COUNTIFS($B$76:B368,B369,$O$76:O368,"SELECCIONADO")&gt;=IFERROR(INDEX($G$7:$G$64,MATCH(B369,$A$7:$A$64,0)),0),"LISTA DE ESPERA",IF(AND(G369&lt;&gt;"Femenino",COUNTIFS($O$76:O368,"SELECCIONADO",$G$76:G368,"&lt;&gt;Femenino")&gt;=$D$71),"LISTA DE ESPERA (CONTADOR DE GÉNERO)","SELECCIONADO")))))</f>
        <v/>
      </c>
      <c r="P369" s="2"/>
      <c r="Q369" s="14"/>
    </row>
    <row r="370" spans="1:17" ht="13.2" x14ac:dyDescent="0.25">
      <c r="A370" s="2">
        <v>294</v>
      </c>
      <c r="B370" s="2"/>
      <c r="C370" s="2"/>
      <c r="D370" s="2"/>
      <c r="E370" s="2"/>
      <c r="F370" s="11" t="str">
        <f t="shared" si="12"/>
        <v/>
      </c>
      <c r="G370" s="2"/>
      <c r="H370" s="2"/>
      <c r="I370" s="2"/>
      <c r="J370" s="2"/>
      <c r="K370" s="2"/>
      <c r="L370" s="2"/>
      <c r="M370" s="2"/>
      <c r="N370" s="11" t="str">
        <f>IF(OR(B370="",M370&lt;&gt;"",I370="",N(I370)&lt;35),"",COUNTIFS($B$76:B369,B370,$M$76:M369,"",$I$76:I369,"&gt;=35")+1)</f>
        <v/>
      </c>
      <c r="O370" s="11" t="str">
        <f>IF(D370="","",IF(M370&lt;&gt;"","CUPO LIBERADO",IF(N(I370)&lt;35,"NO ALCANZA EL PUNTAJE MÍNIMO",IF(COUNTIFS($B$76:B369,B370,$O$76:O369,"SELECCIONADO")&gt;=IFERROR(INDEX($G$7:$G$64,MATCH(B370,$A$7:$A$64,0)),0),"LISTA DE ESPERA",IF(AND(G370&lt;&gt;"Femenino",COUNTIFS($O$76:O369,"SELECCIONADO",$G$76:G369,"&lt;&gt;Femenino")&gt;=$D$71),"LISTA DE ESPERA (CONTADOR DE GÉNERO)","SELECCIONADO")))))</f>
        <v/>
      </c>
      <c r="P370" s="2"/>
      <c r="Q370" s="14"/>
    </row>
    <row r="371" spans="1:17" ht="13.2" x14ac:dyDescent="0.25">
      <c r="A371" s="2">
        <v>295</v>
      </c>
      <c r="B371" s="2"/>
      <c r="C371" s="2"/>
      <c r="D371" s="2"/>
      <c r="E371" s="2"/>
      <c r="F371" s="11" t="str">
        <f t="shared" si="12"/>
        <v/>
      </c>
      <c r="G371" s="2"/>
      <c r="H371" s="2"/>
      <c r="I371" s="2"/>
      <c r="J371" s="2"/>
      <c r="K371" s="2"/>
      <c r="L371" s="2"/>
      <c r="M371" s="2"/>
      <c r="N371" s="11" t="str">
        <f>IF(OR(B371="",M371&lt;&gt;"",I371="",N(I371)&lt;35),"",COUNTIFS($B$76:B370,B371,$M$76:M370,"",$I$76:I370,"&gt;=35")+1)</f>
        <v/>
      </c>
      <c r="O371" s="11" t="str">
        <f>IF(D371="","",IF(M371&lt;&gt;"","CUPO LIBERADO",IF(N(I371)&lt;35,"NO ALCANZA EL PUNTAJE MÍNIMO",IF(COUNTIFS($B$76:B370,B371,$O$76:O370,"SELECCIONADO")&gt;=IFERROR(INDEX($G$7:$G$64,MATCH(B371,$A$7:$A$64,0)),0),"LISTA DE ESPERA",IF(AND(G371&lt;&gt;"Femenino",COUNTIFS($O$76:O370,"SELECCIONADO",$G$76:G370,"&lt;&gt;Femenino")&gt;=$D$71),"LISTA DE ESPERA (CONTADOR DE GÉNERO)","SELECCIONADO")))))</f>
        <v/>
      </c>
      <c r="P371" s="2"/>
      <c r="Q371" s="14"/>
    </row>
    <row r="372" spans="1:17" ht="13.2" x14ac:dyDescent="0.25">
      <c r="A372" s="2">
        <v>296</v>
      </c>
      <c r="B372" s="2"/>
      <c r="C372" s="2"/>
      <c r="D372" s="2"/>
      <c r="E372" s="2"/>
      <c r="F372" s="11" t="str">
        <f t="shared" si="12"/>
        <v/>
      </c>
      <c r="G372" s="2"/>
      <c r="H372" s="2"/>
      <c r="I372" s="2"/>
      <c r="J372" s="2"/>
      <c r="K372" s="2"/>
      <c r="L372" s="2"/>
      <c r="M372" s="2"/>
      <c r="N372" s="11" t="str">
        <f>IF(OR(B372="",M372&lt;&gt;"",I372="",N(I372)&lt;35),"",COUNTIFS($B$76:B371,B372,$M$76:M371,"",$I$76:I371,"&gt;=35")+1)</f>
        <v/>
      </c>
      <c r="O372" s="11" t="str">
        <f>IF(D372="","",IF(M372&lt;&gt;"","CUPO LIBERADO",IF(N(I372)&lt;35,"NO ALCANZA EL PUNTAJE MÍNIMO",IF(COUNTIFS($B$76:B371,B372,$O$76:O371,"SELECCIONADO")&gt;=IFERROR(INDEX($G$7:$G$64,MATCH(B372,$A$7:$A$64,0)),0),"LISTA DE ESPERA",IF(AND(G372&lt;&gt;"Femenino",COUNTIFS($O$76:O371,"SELECCIONADO",$G$76:G371,"&lt;&gt;Femenino")&gt;=$D$71),"LISTA DE ESPERA (CONTADOR DE GÉNERO)","SELECCIONADO")))))</f>
        <v/>
      </c>
      <c r="P372" s="2"/>
      <c r="Q372" s="14"/>
    </row>
    <row r="373" spans="1:17" ht="13.2" x14ac:dyDescent="0.25">
      <c r="A373" s="2">
        <v>297</v>
      </c>
      <c r="B373" s="2"/>
      <c r="C373" s="2"/>
      <c r="D373" s="2"/>
      <c r="E373" s="2"/>
      <c r="F373" s="11" t="str">
        <f t="shared" si="12"/>
        <v/>
      </c>
      <c r="G373" s="2"/>
      <c r="H373" s="2"/>
      <c r="I373" s="2"/>
      <c r="J373" s="2"/>
      <c r="K373" s="2"/>
      <c r="L373" s="2"/>
      <c r="M373" s="2"/>
      <c r="N373" s="11" t="str">
        <f>IF(OR(B373="",M373&lt;&gt;"",I373="",N(I373)&lt;35),"",COUNTIFS($B$76:B372,B373,$M$76:M372,"",$I$76:I372,"&gt;=35")+1)</f>
        <v/>
      </c>
      <c r="O373" s="11" t="str">
        <f>IF(D373="","",IF(M373&lt;&gt;"","CUPO LIBERADO",IF(N(I373)&lt;35,"NO ALCANZA EL PUNTAJE MÍNIMO",IF(COUNTIFS($B$76:B372,B373,$O$76:O372,"SELECCIONADO")&gt;=IFERROR(INDEX($G$7:$G$64,MATCH(B373,$A$7:$A$64,0)),0),"LISTA DE ESPERA",IF(AND(G373&lt;&gt;"Femenino",COUNTIFS($O$76:O372,"SELECCIONADO",$G$76:G372,"&lt;&gt;Femenino")&gt;=$D$71),"LISTA DE ESPERA (CONTADOR DE GÉNERO)","SELECCIONADO")))))</f>
        <v/>
      </c>
      <c r="P373" s="2"/>
      <c r="Q373" s="14"/>
    </row>
    <row r="374" spans="1:17" ht="13.2" x14ac:dyDescent="0.25">
      <c r="A374" s="2">
        <v>298</v>
      </c>
      <c r="B374" s="2"/>
      <c r="C374" s="2"/>
      <c r="D374" s="2"/>
      <c r="E374" s="2"/>
      <c r="F374" s="11" t="str">
        <f t="shared" si="12"/>
        <v/>
      </c>
      <c r="G374" s="2"/>
      <c r="H374" s="2"/>
      <c r="I374" s="2"/>
      <c r="J374" s="2"/>
      <c r="K374" s="2"/>
      <c r="L374" s="2"/>
      <c r="M374" s="2"/>
      <c r="N374" s="11" t="str">
        <f>IF(OR(B374="",M374&lt;&gt;"",I374="",N(I374)&lt;35),"",COUNTIFS($B$76:B373,B374,$M$76:M373,"",$I$76:I373,"&gt;=35")+1)</f>
        <v/>
      </c>
      <c r="O374" s="11" t="str">
        <f>IF(D374="","",IF(M374&lt;&gt;"","CUPO LIBERADO",IF(N(I374)&lt;35,"NO ALCANZA EL PUNTAJE MÍNIMO",IF(COUNTIFS($B$76:B373,B374,$O$76:O373,"SELECCIONADO")&gt;=IFERROR(INDEX($G$7:$G$64,MATCH(B374,$A$7:$A$64,0)),0),"LISTA DE ESPERA",IF(AND(G374&lt;&gt;"Femenino",COUNTIFS($O$76:O373,"SELECCIONADO",$G$76:G373,"&lt;&gt;Femenino")&gt;=$D$71),"LISTA DE ESPERA (CONTADOR DE GÉNERO)","SELECCIONADO")))))</f>
        <v/>
      </c>
      <c r="P374" s="2"/>
      <c r="Q374" s="14"/>
    </row>
    <row r="375" spans="1:17" ht="13.2" x14ac:dyDescent="0.25">
      <c r="A375" s="2">
        <v>299</v>
      </c>
      <c r="B375" s="2"/>
      <c r="C375" s="2"/>
      <c r="D375" s="2"/>
      <c r="E375" s="2"/>
      <c r="F375" s="11" t="str">
        <f t="shared" si="12"/>
        <v/>
      </c>
      <c r="G375" s="2"/>
      <c r="H375" s="2"/>
      <c r="I375" s="2"/>
      <c r="J375" s="2"/>
      <c r="K375" s="2"/>
      <c r="L375" s="2"/>
      <c r="M375" s="2"/>
      <c r="N375" s="11" t="str">
        <f>IF(OR(B375="",M375&lt;&gt;"",I375="",N(I375)&lt;35),"",COUNTIFS($B$76:B374,B375,$M$76:M374,"",$I$76:I374,"&gt;=35")+1)</f>
        <v/>
      </c>
      <c r="O375" s="11" t="str">
        <f>IF(D375="","",IF(M375&lt;&gt;"","CUPO LIBERADO",IF(N(I375)&lt;35,"NO ALCANZA EL PUNTAJE MÍNIMO",IF(COUNTIFS($B$76:B374,B375,$O$76:O374,"SELECCIONADO")&gt;=IFERROR(INDEX($G$7:$G$64,MATCH(B375,$A$7:$A$64,0)),0),"LISTA DE ESPERA",IF(AND(G375&lt;&gt;"Femenino",COUNTIFS($O$76:O374,"SELECCIONADO",$G$76:G374,"&lt;&gt;Femenino")&gt;=$D$71),"LISTA DE ESPERA (CONTADOR DE GÉNERO)","SELECCIONADO")))))</f>
        <v/>
      </c>
      <c r="P375" s="2"/>
      <c r="Q375" s="14"/>
    </row>
    <row r="376" spans="1:17" ht="13.2" x14ac:dyDescent="0.25">
      <c r="A376" s="2">
        <v>300</v>
      </c>
      <c r="B376" s="2"/>
      <c r="C376" s="2"/>
      <c r="D376" s="2"/>
      <c r="E376" s="2"/>
      <c r="F376" s="11" t="str">
        <f t="shared" si="12"/>
        <v/>
      </c>
      <c r="G376" s="2"/>
      <c r="H376" s="2"/>
      <c r="I376" s="2"/>
      <c r="J376" s="2"/>
      <c r="K376" s="2"/>
      <c r="L376" s="2"/>
      <c r="M376" s="2"/>
      <c r="N376" s="11" t="str">
        <f>IF(OR(B376="",M376&lt;&gt;"",I376="",N(I376)&lt;35),"",COUNTIFS($B$76:B375,B376,$M$76:M375,"",$I$76:I375,"&gt;=35")+1)</f>
        <v/>
      </c>
      <c r="O376" s="11" t="str">
        <f>IF(D376="","",IF(M376&lt;&gt;"","CUPO LIBERADO",IF(N(I376)&lt;35,"NO ALCANZA EL PUNTAJE MÍNIMO",IF(COUNTIFS($B$76:B375,B376,$O$76:O375,"SELECCIONADO")&gt;=IFERROR(INDEX($G$7:$G$64,MATCH(B376,$A$7:$A$64,0)),0),"LISTA DE ESPERA",IF(AND(G376&lt;&gt;"Femenino",COUNTIFS($O$76:O375,"SELECCIONADO",$G$76:G375,"&lt;&gt;Femenino")&gt;=$D$71),"LISTA DE ESPERA (CONTADOR DE GÉNERO)","SELECCIONADO")))))</f>
        <v/>
      </c>
      <c r="P376" s="2"/>
      <c r="Q376" s="14"/>
    </row>
    <row r="377" spans="1:17" x14ac:dyDescent="0.3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3"/>
      <c r="O377" s="13"/>
      <c r="P377" s="13"/>
      <c r="Q377" s="14"/>
    </row>
  </sheetData>
  <autoFilter ref="A6:L64" xr:uid="{00000000-0009-0000-0000-000000000000}"/>
  <mergeCells count="23">
    <mergeCell ref="A75:P75"/>
    <mergeCell ref="H72:L72"/>
    <mergeCell ref="A67:L67"/>
    <mergeCell ref="B72:C72"/>
    <mergeCell ref="A1:D4"/>
    <mergeCell ref="B71:C71"/>
    <mergeCell ref="H69:L69"/>
    <mergeCell ref="B68:C68"/>
    <mergeCell ref="E70:F70"/>
    <mergeCell ref="H71:L71"/>
    <mergeCell ref="B70:C70"/>
    <mergeCell ref="H70:L70"/>
    <mergeCell ref="E1:J4"/>
    <mergeCell ref="E71:F71"/>
    <mergeCell ref="A65:F65"/>
    <mergeCell ref="B69:C69"/>
    <mergeCell ref="H68:L68"/>
    <mergeCell ref="B73:C73"/>
    <mergeCell ref="E69:F69"/>
    <mergeCell ref="E72:F72"/>
    <mergeCell ref="E68:F68"/>
    <mergeCell ref="H73:L73"/>
    <mergeCell ref="E73:F73"/>
  </mergeCells>
  <conditionalFormatting sqref="G69:G72">
    <cfRule type="expression" dxfId="3" priority="4">
      <formula>$G69="No"</formula>
    </cfRule>
  </conditionalFormatting>
  <conditionalFormatting sqref="I7:I64">
    <cfRule type="expression" dxfId="2" priority="1">
      <formula>$I7&gt;0</formula>
    </cfRule>
  </conditionalFormatting>
  <conditionalFormatting sqref="O77:O376">
    <cfRule type="expression" dxfId="1" priority="2">
      <formula>$O77="SELECCIONADO"</formula>
    </cfRule>
    <cfRule type="expression" dxfId="0" priority="3">
      <formula>$O77="LISTA DE ESPERA"</formula>
    </cfRule>
  </conditionalFormatting>
  <dataValidations count="6">
    <dataValidation type="list" allowBlank="1" sqref="G77:G376" xr:uid="{00000000-0002-0000-0000-000000000000}">
      <formula1>"Femenino,Masculino,No binario"</formula1>
    </dataValidation>
    <dataValidation type="list" allowBlank="1" sqref="H77:H376" xr:uid="{00000000-0002-0000-0000-000001000000}">
      <formula1>"Sí,No"</formula1>
    </dataValidation>
    <dataValidation type="list" allowBlank="1" sqref="M77:M376" xr:uid="{00000000-0002-0000-0000-000002000000}">
      <formula1>"Desistimiento,Pérdida de la condición"</formula1>
    </dataValidation>
    <dataValidation type="whole" allowBlank="1" sqref="B77:B376" xr:uid="{00000000-0002-0000-0000-000003000000}">
      <formula1>1</formula1>
      <formula2>58</formula2>
    </dataValidation>
    <dataValidation type="decimal" allowBlank="1" sqref="I77:I376" xr:uid="{00000000-0002-0000-0000-000004000000}">
      <formula1>0</formula1>
      <formula2>59</formula2>
    </dataValidation>
    <dataValidation type="decimal" allowBlank="1" sqref="J77:J376" xr:uid="{00000000-0002-0000-0000-000005000000}">
      <formula1>0</formula1>
      <formula2>100</formula2>
    </dataValidation>
  </dataValidations>
  <pageMargins left="0.31496062992125984" right="0.31496062992125984" top="0.39370078740157483" bottom="0.39370078740157483" header="0.51181102362204722" footer="0.51181102362204722"/>
  <pageSetup scale="37" fitToHeight="0" orientation="landscape" r:id="rId1"/>
  <headerFoot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  <pageSetUpPr fitToPage="1"/>
  </sheetPr>
  <dimension ref="A1:G40"/>
  <sheetViews>
    <sheetView showGridLines="0" workbookViewId="0">
      <selection activeCell="B7" sqref="B7"/>
    </sheetView>
  </sheetViews>
  <sheetFormatPr baseColWidth="10" defaultColWidth="8.88671875" defaultRowHeight="14.4" x14ac:dyDescent="0.3"/>
  <cols>
    <col min="1" max="1" width="3" customWidth="1"/>
    <col min="2" max="2" width="42.6640625" customWidth="1"/>
    <col min="3" max="3" width="60" customWidth="1"/>
    <col min="4" max="4" width="26" customWidth="1"/>
    <col min="5" max="5" width="22" customWidth="1"/>
    <col min="6" max="6" width="12" customWidth="1"/>
  </cols>
  <sheetData>
    <row r="1" spans="1:7" ht="20.25" customHeight="1" x14ac:dyDescent="0.3">
      <c r="A1" s="58"/>
      <c r="B1" s="59"/>
      <c r="C1" s="43" t="s">
        <v>116</v>
      </c>
      <c r="D1" s="44"/>
      <c r="E1" s="44"/>
      <c r="F1" s="45"/>
      <c r="G1" s="13"/>
    </row>
    <row r="2" spans="1:7" ht="20.25" customHeight="1" x14ac:dyDescent="0.3">
      <c r="A2" s="60"/>
      <c r="B2" s="61"/>
      <c r="C2" s="46"/>
      <c r="D2" s="47"/>
      <c r="E2" s="47"/>
      <c r="F2" s="48"/>
      <c r="G2" s="13"/>
    </row>
    <row r="3" spans="1:7" ht="20.25" customHeight="1" x14ac:dyDescent="0.3">
      <c r="A3" s="60"/>
      <c r="B3" s="61"/>
      <c r="C3" s="46"/>
      <c r="D3" s="47"/>
      <c r="E3" s="47"/>
      <c r="F3" s="48"/>
      <c r="G3" s="13"/>
    </row>
    <row r="4" spans="1:7" ht="20.25" customHeight="1" x14ac:dyDescent="0.3">
      <c r="A4" s="62"/>
      <c r="B4" s="63"/>
      <c r="C4" s="49"/>
      <c r="D4" s="50"/>
      <c r="E4" s="50"/>
      <c r="F4" s="51"/>
      <c r="G4" s="13"/>
    </row>
    <row r="5" spans="1:7" s="5" customFormat="1" ht="18" customHeight="1" x14ac:dyDescent="0.3">
      <c r="A5" s="55" t="s">
        <v>117</v>
      </c>
      <c r="B5" s="56"/>
      <c r="C5" s="56"/>
      <c r="D5" s="56"/>
      <c r="E5" s="56"/>
      <c r="F5" s="57"/>
      <c r="G5" s="12"/>
    </row>
    <row r="6" spans="1:7" s="5" customFormat="1" ht="19.95" customHeight="1" x14ac:dyDescent="0.3">
      <c r="A6" s="12"/>
      <c r="B6" s="52" t="s">
        <v>118</v>
      </c>
      <c r="C6" s="53"/>
      <c r="D6" s="53"/>
      <c r="E6" s="53"/>
      <c r="F6" s="54"/>
      <c r="G6" s="12"/>
    </row>
    <row r="7" spans="1:7" s="5" customFormat="1" ht="60" customHeight="1" x14ac:dyDescent="0.3">
      <c r="A7" s="12"/>
      <c r="B7" s="17" t="s">
        <v>119</v>
      </c>
      <c r="C7" s="40" t="s">
        <v>120</v>
      </c>
      <c r="D7" s="41"/>
      <c r="E7" s="41"/>
      <c r="F7" s="42"/>
      <c r="G7" s="12"/>
    </row>
    <row r="8" spans="1:7" s="5" customFormat="1" ht="30" customHeight="1" x14ac:dyDescent="0.3">
      <c r="A8" s="12"/>
      <c r="B8" s="17" t="s">
        <v>121</v>
      </c>
      <c r="C8" s="40" t="s">
        <v>122</v>
      </c>
      <c r="D8" s="41"/>
      <c r="E8" s="41"/>
      <c r="F8" s="42"/>
      <c r="G8" s="12"/>
    </row>
    <row r="9" spans="1:7" s="5" customFormat="1" ht="45" customHeight="1" x14ac:dyDescent="0.3">
      <c r="A9" s="12"/>
      <c r="B9" s="17" t="s">
        <v>123</v>
      </c>
      <c r="C9" s="40" t="s">
        <v>124</v>
      </c>
      <c r="D9" s="41"/>
      <c r="E9" s="41"/>
      <c r="F9" s="42"/>
      <c r="G9" s="12"/>
    </row>
    <row r="10" spans="1:7" s="5" customFormat="1" ht="46.5" customHeight="1" x14ac:dyDescent="0.3">
      <c r="A10" s="12"/>
      <c r="B10" s="17" t="s">
        <v>125</v>
      </c>
      <c r="C10" s="40" t="s">
        <v>126</v>
      </c>
      <c r="D10" s="41"/>
      <c r="E10" s="41"/>
      <c r="F10" s="42"/>
      <c r="G10" s="12"/>
    </row>
    <row r="11" spans="1:7" s="5" customFormat="1" ht="19.95" customHeight="1" x14ac:dyDescent="0.3">
      <c r="A11" s="12"/>
      <c r="B11" s="52" t="s">
        <v>127</v>
      </c>
      <c r="C11" s="53"/>
      <c r="D11" s="53"/>
      <c r="E11" s="53"/>
      <c r="F11" s="54"/>
      <c r="G11" s="12"/>
    </row>
    <row r="12" spans="1:7" s="5" customFormat="1" ht="45" customHeight="1" x14ac:dyDescent="0.3">
      <c r="A12" s="12"/>
      <c r="B12" s="17" t="s">
        <v>128</v>
      </c>
      <c r="C12" s="40" t="s">
        <v>129</v>
      </c>
      <c r="D12" s="41"/>
      <c r="E12" s="41"/>
      <c r="F12" s="42"/>
      <c r="G12" s="12"/>
    </row>
    <row r="13" spans="1:7" s="5" customFormat="1" ht="60" customHeight="1" x14ac:dyDescent="0.3">
      <c r="A13" s="12"/>
      <c r="B13" s="17" t="s">
        <v>130</v>
      </c>
      <c r="C13" s="40" t="s">
        <v>131</v>
      </c>
      <c r="D13" s="41"/>
      <c r="E13" s="41"/>
      <c r="F13" s="42"/>
      <c r="G13" s="12"/>
    </row>
    <row r="14" spans="1:7" s="5" customFormat="1" ht="36.75" customHeight="1" x14ac:dyDescent="0.3">
      <c r="A14" s="12"/>
      <c r="B14" s="17" t="s">
        <v>132</v>
      </c>
      <c r="C14" s="40" t="s">
        <v>133</v>
      </c>
      <c r="D14" s="41"/>
      <c r="E14" s="41"/>
      <c r="F14" s="42"/>
      <c r="G14" s="12"/>
    </row>
    <row r="15" spans="1:7" s="5" customFormat="1" ht="12.75" customHeight="1" x14ac:dyDescent="0.3">
      <c r="A15" s="12"/>
      <c r="B15" s="52" t="s">
        <v>134</v>
      </c>
      <c r="C15" s="53"/>
      <c r="D15" s="53"/>
      <c r="E15" s="53"/>
      <c r="F15" s="54"/>
      <c r="G15" s="12"/>
    </row>
    <row r="16" spans="1:7" s="5" customFormat="1" ht="30" customHeight="1" x14ac:dyDescent="0.3">
      <c r="A16" s="12"/>
      <c r="B16" s="17" t="s">
        <v>135</v>
      </c>
      <c r="C16" s="40" t="s">
        <v>136</v>
      </c>
      <c r="D16" s="41"/>
      <c r="E16" s="41"/>
      <c r="F16" s="42"/>
      <c r="G16" s="12"/>
    </row>
    <row r="17" spans="1:7" s="5" customFormat="1" ht="60" customHeight="1" x14ac:dyDescent="0.3">
      <c r="A17" s="12"/>
      <c r="B17" s="17" t="s">
        <v>137</v>
      </c>
      <c r="C17" s="40" t="s">
        <v>138</v>
      </c>
      <c r="D17" s="41"/>
      <c r="E17" s="41"/>
      <c r="F17" s="42"/>
      <c r="G17" s="12"/>
    </row>
    <row r="18" spans="1:7" s="5" customFormat="1" ht="30" customHeight="1" x14ac:dyDescent="0.3">
      <c r="A18" s="12"/>
      <c r="B18" s="17" t="s">
        <v>139</v>
      </c>
      <c r="C18" s="40" t="s">
        <v>140</v>
      </c>
      <c r="D18" s="41"/>
      <c r="E18" s="41"/>
      <c r="F18" s="42"/>
      <c r="G18" s="12"/>
    </row>
    <row r="19" spans="1:7" s="5" customFormat="1" ht="52.5" customHeight="1" x14ac:dyDescent="0.3">
      <c r="A19" s="12"/>
      <c r="B19" s="17" t="s">
        <v>141</v>
      </c>
      <c r="C19" s="40" t="s">
        <v>142</v>
      </c>
      <c r="D19" s="41"/>
      <c r="E19" s="41"/>
      <c r="F19" s="42"/>
      <c r="G19" s="12"/>
    </row>
    <row r="20" spans="1:7" s="5" customFormat="1" ht="60" customHeight="1" x14ac:dyDescent="0.3">
      <c r="A20" s="12"/>
      <c r="B20" s="17" t="s">
        <v>143</v>
      </c>
      <c r="C20" s="40" t="s">
        <v>144</v>
      </c>
      <c r="D20" s="41"/>
      <c r="E20" s="41"/>
      <c r="F20" s="42"/>
      <c r="G20" s="12"/>
    </row>
    <row r="21" spans="1:7" ht="30" customHeight="1" x14ac:dyDescent="0.3">
      <c r="A21" s="12"/>
      <c r="B21" s="17" t="s">
        <v>145</v>
      </c>
      <c r="C21" s="40" t="s">
        <v>146</v>
      </c>
      <c r="D21" s="41"/>
      <c r="E21" s="41"/>
      <c r="F21" s="42"/>
      <c r="G21" s="12"/>
    </row>
    <row r="22" spans="1:7" ht="38.25" customHeight="1" x14ac:dyDescent="0.3">
      <c r="A22" s="12"/>
      <c r="B22" s="64" t="s">
        <v>147</v>
      </c>
      <c r="C22" s="65"/>
      <c r="D22" s="65"/>
      <c r="E22" s="65"/>
      <c r="F22" s="66"/>
      <c r="G22" s="12"/>
    </row>
    <row r="23" spans="1:7" x14ac:dyDescent="0.3">
      <c r="A23" s="12"/>
      <c r="B23" s="12"/>
      <c r="C23" s="12"/>
      <c r="D23" s="12"/>
      <c r="E23" s="12"/>
      <c r="F23" s="12"/>
      <c r="G23" s="12"/>
    </row>
    <row r="24" spans="1:7" x14ac:dyDescent="0.3">
      <c r="A24" s="12"/>
      <c r="B24" s="12"/>
      <c r="C24" s="12"/>
      <c r="D24" s="12"/>
      <c r="E24" s="12"/>
      <c r="F24" s="12"/>
      <c r="G24" s="12"/>
    </row>
    <row r="25" spans="1:7" x14ac:dyDescent="0.3">
      <c r="A25" s="12"/>
      <c r="B25" s="12"/>
      <c r="C25" s="12"/>
      <c r="D25" s="12"/>
      <c r="E25" s="12"/>
      <c r="F25" s="12"/>
      <c r="G25" s="12"/>
    </row>
    <row r="26" spans="1:7" x14ac:dyDescent="0.3">
      <c r="A26" s="12"/>
      <c r="B26" s="12"/>
      <c r="C26" s="12"/>
      <c r="D26" s="12"/>
      <c r="E26" s="12"/>
      <c r="F26" s="12"/>
      <c r="G26" s="12"/>
    </row>
    <row r="27" spans="1:7" x14ac:dyDescent="0.3">
      <c r="A27" s="12"/>
      <c r="B27" s="12"/>
      <c r="C27" s="12"/>
      <c r="D27" s="12"/>
      <c r="E27" s="12"/>
      <c r="F27" s="12"/>
      <c r="G27" s="12"/>
    </row>
    <row r="28" spans="1:7" x14ac:dyDescent="0.3">
      <c r="A28" s="12"/>
      <c r="B28" s="12"/>
      <c r="C28" s="12"/>
      <c r="D28" s="12"/>
      <c r="E28" s="12"/>
      <c r="F28" s="12"/>
      <c r="G28" s="12"/>
    </row>
    <row r="29" spans="1:7" x14ac:dyDescent="0.3">
      <c r="A29" s="12"/>
      <c r="B29" s="12"/>
      <c r="C29" s="12"/>
      <c r="D29" s="12"/>
      <c r="E29" s="12"/>
      <c r="F29" s="12"/>
      <c r="G29" s="12"/>
    </row>
    <row r="30" spans="1:7" x14ac:dyDescent="0.3">
      <c r="A30" s="12"/>
      <c r="B30" s="12"/>
      <c r="C30" s="12"/>
      <c r="D30" s="12"/>
      <c r="E30" s="12"/>
      <c r="F30" s="12"/>
      <c r="G30" s="12"/>
    </row>
    <row r="31" spans="1:7" x14ac:dyDescent="0.3">
      <c r="A31" s="12"/>
      <c r="B31" s="12"/>
      <c r="C31" s="12"/>
      <c r="D31" s="12"/>
      <c r="E31" s="12"/>
      <c r="F31" s="12"/>
      <c r="G31" s="12"/>
    </row>
    <row r="32" spans="1:7" x14ac:dyDescent="0.3">
      <c r="A32" s="12"/>
      <c r="B32" s="12"/>
      <c r="C32" s="12"/>
      <c r="D32" s="12"/>
      <c r="E32" s="12"/>
      <c r="F32" s="12"/>
      <c r="G32" s="12"/>
    </row>
    <row r="33" spans="1:7" x14ac:dyDescent="0.3">
      <c r="A33" s="12"/>
      <c r="B33" s="12"/>
      <c r="C33" s="12"/>
      <c r="D33" s="12"/>
      <c r="E33" s="12"/>
      <c r="F33" s="12"/>
      <c r="G33" s="12"/>
    </row>
    <row r="34" spans="1:7" x14ac:dyDescent="0.3">
      <c r="A34" s="12"/>
      <c r="B34" s="12"/>
      <c r="C34" s="12"/>
      <c r="D34" s="12"/>
      <c r="E34" s="12"/>
      <c r="F34" s="12"/>
      <c r="G34" s="12"/>
    </row>
    <row r="35" spans="1:7" x14ac:dyDescent="0.3">
      <c r="A35" s="12"/>
      <c r="B35" s="12"/>
      <c r="C35" s="12"/>
      <c r="D35" s="12"/>
      <c r="E35" s="12"/>
      <c r="F35" s="12"/>
      <c r="G35" s="12"/>
    </row>
    <row r="36" spans="1:7" x14ac:dyDescent="0.3">
      <c r="A36" s="12"/>
      <c r="B36" s="12"/>
      <c r="C36" s="12"/>
      <c r="D36" s="12"/>
      <c r="E36" s="12"/>
      <c r="F36" s="12"/>
      <c r="G36" s="12"/>
    </row>
    <row r="37" spans="1:7" x14ac:dyDescent="0.3">
      <c r="A37" s="12"/>
      <c r="B37" s="12"/>
      <c r="C37" s="12"/>
      <c r="D37" s="12"/>
      <c r="E37" s="12"/>
      <c r="F37" s="12"/>
      <c r="G37" s="12"/>
    </row>
    <row r="38" spans="1:7" x14ac:dyDescent="0.3">
      <c r="A38" s="12"/>
      <c r="B38" s="12"/>
      <c r="C38" s="12"/>
      <c r="D38" s="12"/>
      <c r="E38" s="12"/>
      <c r="F38" s="12"/>
      <c r="G38" s="12"/>
    </row>
    <row r="39" spans="1:7" x14ac:dyDescent="0.3">
      <c r="A39" s="12"/>
      <c r="B39" s="12"/>
      <c r="C39" s="12"/>
      <c r="D39" s="12"/>
      <c r="E39" s="12"/>
      <c r="F39" s="12"/>
      <c r="G39" s="12"/>
    </row>
    <row r="40" spans="1:7" x14ac:dyDescent="0.3">
      <c r="A40" s="13"/>
      <c r="B40" s="13"/>
      <c r="C40" s="13"/>
      <c r="D40" s="13"/>
      <c r="E40" s="13"/>
      <c r="F40" s="13"/>
      <c r="G40" s="13"/>
    </row>
  </sheetData>
  <mergeCells count="20">
    <mergeCell ref="B22:F22"/>
    <mergeCell ref="C14:F14"/>
    <mergeCell ref="C16:F16"/>
    <mergeCell ref="C10:F10"/>
    <mergeCell ref="C21:F21"/>
    <mergeCell ref="B15:F15"/>
    <mergeCell ref="C12:F12"/>
    <mergeCell ref="C20:F20"/>
    <mergeCell ref="C17:F17"/>
    <mergeCell ref="C8:F8"/>
    <mergeCell ref="C7:F7"/>
    <mergeCell ref="C19:F19"/>
    <mergeCell ref="C1:F4"/>
    <mergeCell ref="C13:F13"/>
    <mergeCell ref="C18:F18"/>
    <mergeCell ref="B11:F11"/>
    <mergeCell ref="A5:F5"/>
    <mergeCell ref="C9:F9"/>
    <mergeCell ref="B6:F6"/>
    <mergeCell ref="A1:B4"/>
  </mergeCells>
  <pageMargins left="0.31496062992125984" right="0.31496062992125984" top="0.39370078740157483" bottom="0.39370078740157483" header="0.51181102362204722" footer="0.51181102362204722"/>
  <pageSetup scale="75" fitToHeight="0" orientation="landscape" r:id="rId1"/>
  <headerFooter>
    <oddFooter>&amp;C&amp;G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5E7F3BD679B54993C4CF4D2A645DBB" ma:contentTypeVersion="19" ma:contentTypeDescription="Crear nuevo documento." ma:contentTypeScope="" ma:versionID="9f7fee2b66df266f8eb0979c04866e2f">
  <xsd:schema xmlns:xsd="http://www.w3.org/2001/XMLSchema" xmlns:xs="http://www.w3.org/2001/XMLSchema" xmlns:p="http://schemas.microsoft.com/office/2006/metadata/properties" xmlns:ns2="29a85b09-6f16-4e2b-8fc5-08de95d491be" xmlns:ns3="ef29cc4e-0fec-458e-8e28-ae805196e7bb" targetNamespace="http://schemas.microsoft.com/office/2006/metadata/properties" ma:root="true" ma:fieldsID="20eb7f21fb2ca9495408ca6314b920bc" ns2:_="" ns3:_="">
    <xsd:import namespace="29a85b09-6f16-4e2b-8fc5-08de95d491be"/>
    <xsd:import namespace="ef29cc4e-0fec-458e-8e28-ae805196e7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fechayhor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5b09-6f16-4e2b-8fc5-08de95d491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3dc39176-96d1-4b81-90d6-4a9a1cde65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_ApprovalAssignedTo" ma:index="22" nillable="true" ma:displayName="Aprobadore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3" nillable="true" ma:displayName="Respuesta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4" nillable="true" ma:displayName="Aprobación del Cread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5" nillable="true" ma:displayName="Estado de aprobación" ma:internalName="_ApprovalStatus" ma:readOnly="true">
      <xsd:simpleType>
        <xsd:restriction base="dms:Unknown"/>
      </xsd:simpleType>
    </xsd:element>
    <xsd:element name="fechayhora" ma:index="26" nillable="true" ma:displayName="fecha y hora" ma:format="DateOnly" ma:internalName="fechayhor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9cc4e-0fec-458e-8e28-ae805196e7b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a526d35-b05b-41c1-8504-cdcfc68b1c11}" ma:internalName="TaxCatchAll" ma:showField="CatchAllData" ma:web="ef29cc4e-0fec-458e-8e28-ae805196e7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29cc4e-0fec-458e-8e28-ae805196e7bb" xsi:nil="true"/>
    <lcf76f155ced4ddcb4097134ff3c332f xmlns="29a85b09-6f16-4e2b-8fc5-08de95d491be">
      <Terms xmlns="http://schemas.microsoft.com/office/infopath/2007/PartnerControls"/>
    </lcf76f155ced4ddcb4097134ff3c332f>
    <_ApprovalAssignedTo xmlns="29a85b09-6f16-4e2b-8fc5-08de95d491be">
      <UserInfo>
        <DisplayName/>
        <AccountId xsi:nil="true"/>
        <AccountType/>
      </UserInfo>
    </_ApprovalAssignedTo>
    <_ApprovalRespondedBy xmlns="29a85b09-6f16-4e2b-8fc5-08de95d491be">
      <UserInfo>
        <DisplayName/>
        <AccountId xsi:nil="true"/>
        <AccountType/>
      </UserInfo>
    </_ApprovalRespondedBy>
    <_ApprovalStatus xmlns="29a85b09-6f16-4e2b-8fc5-08de95d491be">0</_ApprovalStatus>
    <_ApprovalSentBy xmlns="29a85b09-6f16-4e2b-8fc5-08de95d491be">
      <UserInfo>
        <DisplayName/>
        <AccountId xsi:nil="true"/>
        <AccountType/>
      </UserInfo>
    </_ApprovalSentBy>
    <fechayhora xmlns="29a85b09-6f16-4e2b-8fc5-08de95d491be" xsi:nil="true"/>
  </documentManagement>
</p:properties>
</file>

<file path=customXml/itemProps1.xml><?xml version="1.0" encoding="utf-8"?>
<ds:datastoreItem xmlns:ds="http://schemas.openxmlformats.org/officeDocument/2006/customXml" ds:itemID="{2ACFF30C-EF3C-4132-B1D1-31DCA29CC8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430E89-C147-4311-B75C-605CEDBD56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a85b09-6f16-4e2b-8fc5-08de95d491be"/>
    <ds:schemaRef ds:uri="ef29cc4e-0fec-458e-8e28-ae805196e7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FF25AC-3D50-4F1F-850E-11DE50D811FF}">
  <ds:schemaRefs>
    <ds:schemaRef ds:uri="http://schemas.microsoft.com/office/2006/metadata/properties"/>
    <ds:schemaRef ds:uri="http://schemas.microsoft.com/office/infopath/2007/PartnerControls"/>
    <ds:schemaRef ds:uri="ef29cc4e-0fec-458e-8e28-ae805196e7bb"/>
    <ds:schemaRef ds:uri="29a85b09-6f16-4e2b-8fc5-08de95d491b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Formato</vt:lpstr>
      <vt:lpstr>Instrucciones</vt:lpstr>
      <vt:lpstr>Formato!Área_de_impresión</vt:lpstr>
      <vt:lpstr>Formato!Títulos_a_imprimir</vt:lpstr>
      <vt:lpstr>Instrucciones!Títulos_a_imprimir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Claudia Johanna Casallas Larrotta</cp:lastModifiedBy>
  <cp:revision/>
  <cp:lastPrinted>2026-10-09T02:32:20Z</cp:lastPrinted>
  <dcterms:created xsi:type="dcterms:W3CDTF">2026-08-31T18:00:13Z</dcterms:created>
  <dcterms:modified xsi:type="dcterms:W3CDTF">2026-10-09T21:14:56Z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0x010100A65E7F3BD679B54993C4CF4D2A645DBB</vt:lpwstr>
  </property>
  <property fmtid="{D5CDD505-2E9C-101B-9397-08002B2CF9AE}" pid="3" name="MediaServiceImageTags">
    <vt:lpwstr/>
  </property>
</Properties>
</file>